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 tabRatio="744" firstSheet="4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一般公共预算支出-无上年数'!$A$1:$E$30</definedName>
    <definedName name="_xlnm.Print_Area" localSheetId="3">'3 一般公共预算财政基本支出'!$A$1:$E$57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部门收支总表'!$A$1:$D$18</definedName>
    <definedName name="_xlnm.Print_Area" localSheetId="7">'7 部门收入总表'!$A$1:$L$24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B6" i="12"/>
  <c r="D9" i="4" l="1"/>
  <c r="D10" i="4"/>
  <c r="D11" i="4"/>
  <c r="D12" i="4"/>
  <c r="D8" i="4"/>
  <c r="C28" i="11"/>
  <c r="C27" i="11"/>
  <c r="C26" i="11"/>
  <c r="C25" i="11"/>
  <c r="D24" i="11"/>
  <c r="C24" i="11" s="1"/>
  <c r="C22" i="11"/>
  <c r="C21" i="11"/>
  <c r="C20" i="11"/>
  <c r="D19" i="11"/>
  <c r="C19" i="11"/>
  <c r="D18" i="11"/>
  <c r="C18" i="11" s="1"/>
  <c r="C17" i="11"/>
  <c r="C16" i="11"/>
  <c r="C15" i="11"/>
  <c r="C14" i="11"/>
  <c r="C13" i="11"/>
  <c r="C12" i="11"/>
  <c r="C11" i="11"/>
  <c r="C10" i="11"/>
  <c r="C9" i="11"/>
  <c r="E8" i="11"/>
  <c r="E7" i="11" s="1"/>
  <c r="E6" i="11" s="1"/>
  <c r="D8" i="11"/>
  <c r="C8" i="11"/>
  <c r="D7" i="11"/>
  <c r="C7" i="11" s="1"/>
  <c r="C28" i="10"/>
  <c r="C27" i="10"/>
  <c r="C24" i="10"/>
  <c r="C23" i="10"/>
  <c r="C20" i="10"/>
  <c r="C19" i="10"/>
  <c r="C16" i="10"/>
  <c r="C15" i="10"/>
  <c r="C12" i="10"/>
  <c r="C11" i="10"/>
  <c r="C8" i="10"/>
  <c r="C7" i="10"/>
  <c r="C29" i="10"/>
  <c r="C26" i="10"/>
  <c r="C25" i="10"/>
  <c r="C22" i="10"/>
  <c r="C21" i="10"/>
  <c r="C18" i="10"/>
  <c r="C17" i="10"/>
  <c r="C14" i="10"/>
  <c r="C13" i="10"/>
  <c r="C10" i="10"/>
  <c r="C9" i="10"/>
  <c r="C10" i="6"/>
  <c r="D23" i="11" l="1"/>
  <c r="C23" i="11" s="1"/>
  <c r="E7" i="5"/>
  <c r="D7" i="5"/>
  <c r="E8" i="5"/>
  <c r="D8" i="5"/>
  <c r="D9" i="5"/>
  <c r="E9" i="5"/>
  <c r="C17" i="5"/>
  <c r="C18" i="5"/>
  <c r="C16" i="5"/>
  <c r="C11" i="5"/>
  <c r="C15" i="5"/>
  <c r="C14" i="5"/>
  <c r="C13" i="5"/>
  <c r="C12" i="5"/>
  <c r="D6" i="11" l="1"/>
  <c r="C6" i="11" s="1"/>
  <c r="C26" i="5"/>
  <c r="C27" i="5"/>
  <c r="C28" i="5"/>
  <c r="C29" i="5"/>
  <c r="D25" i="5"/>
  <c r="D24" i="5" s="1"/>
  <c r="D19" i="5"/>
  <c r="D20" i="5"/>
  <c r="C7" i="5" l="1"/>
  <c r="C8" i="5"/>
  <c r="F8" i="11"/>
  <c r="G8" i="11"/>
  <c r="H8" i="11"/>
  <c r="F9" i="10"/>
  <c r="G9" i="10"/>
  <c r="H9" i="10"/>
  <c r="I9" i="10"/>
  <c r="J9" i="10"/>
  <c r="K9" i="10"/>
  <c r="L9" i="10"/>
  <c r="E9" i="8"/>
  <c r="D9" i="8"/>
  <c r="C9" i="5"/>
  <c r="C19" i="5"/>
  <c r="C20" i="5"/>
  <c r="C21" i="5"/>
  <c r="C22" i="5"/>
  <c r="C23" i="5"/>
  <c r="C24" i="5"/>
  <c r="C25" i="5"/>
  <c r="C10" i="5"/>
  <c r="D15" i="9" l="1"/>
  <c r="C9" i="8"/>
  <c r="C10" i="8"/>
  <c r="C11" i="8"/>
  <c r="C12" i="8"/>
  <c r="C13" i="8"/>
  <c r="C14" i="8"/>
  <c r="C15" i="8"/>
  <c r="C16" i="8"/>
  <c r="F7" i="4"/>
  <c r="G7" i="4"/>
  <c r="E7" i="4"/>
  <c r="B8" i="9"/>
  <c r="B15" i="9" s="1"/>
  <c r="B18" i="9" s="1"/>
  <c r="B9" i="9"/>
  <c r="G8" i="7"/>
  <c r="I8" i="7"/>
  <c r="E8" i="6"/>
  <c r="D8" i="6"/>
  <c r="E50" i="6"/>
  <c r="D50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1" i="6"/>
  <c r="C52" i="6"/>
  <c r="C53" i="6"/>
  <c r="C54" i="6"/>
  <c r="C55" i="6"/>
  <c r="C56" i="6"/>
  <c r="C57" i="6"/>
  <c r="E21" i="6"/>
  <c r="C21" i="6" s="1"/>
  <c r="D21" i="6"/>
  <c r="C11" i="6"/>
  <c r="C12" i="6"/>
  <c r="C13" i="6"/>
  <c r="C14" i="6"/>
  <c r="C15" i="6"/>
  <c r="C16" i="6"/>
  <c r="C17" i="6"/>
  <c r="C18" i="6"/>
  <c r="C19" i="6"/>
  <c r="C20" i="6"/>
  <c r="C9" i="6"/>
  <c r="B11" i="4"/>
  <c r="B7" i="4"/>
  <c r="B18" i="4" s="1"/>
  <c r="D16" i="9" l="1"/>
  <c r="D18" i="9" s="1"/>
  <c r="D7" i="4"/>
  <c r="D7" i="6"/>
  <c r="E7" i="6"/>
  <c r="C50" i="6"/>
  <c r="C8" i="6"/>
  <c r="G16" i="4"/>
  <c r="G18" i="4" s="1"/>
  <c r="F16" i="4"/>
  <c r="F18" i="4" s="1"/>
  <c r="E16" i="4"/>
  <c r="E18" i="4" l="1"/>
  <c r="D18" i="4" s="1"/>
  <c r="D16" i="4"/>
  <c r="C7" i="6"/>
</calcChain>
</file>

<file path=xl/sharedStrings.xml><?xml version="1.0" encoding="utf-8"?>
<sst xmlns="http://schemas.openxmlformats.org/spreadsheetml/2006/main" count="1385" uniqueCount="537">
  <si>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</si>
  <si>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</si>
  <si>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</si>
  <si>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</si>
  <si>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</si>
  <si>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</si>
  <si>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</si>
  <si>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</si>
  <si>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</si>
  <si>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</si>
  <si>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</si>
  <si>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</si>
  <si>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</si>
  <si>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</si>
  <si>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</si>
  <si>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</si>
  <si>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</si>
  <si>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</si>
  <si>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</si>
  <si>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</si>
  <si>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</si>
  <si>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</si>
  <si>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</si>
  <si>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</si>
  <si>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</si>
  <si>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</si>
  <si>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</si>
  <si>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</si>
  <si>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</si>
  <si>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</si>
  <si>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</si>
  <si>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</si>
  <si>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</si>
  <si>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</si>
  <si>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</si>
  <si>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</si>
  <si>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</si>
  <si>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</si>
  <si>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</si>
  <si>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</si>
  <si>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</si>
  <si>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</si>
  <si>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</si>
  <si>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</si>
  <si>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</si>
  <si>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</si>
  <si>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</si>
  <si>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</si>
  <si>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</si>
  <si>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</si>
  <si>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</si>
  <si>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</si>
  <si>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</si>
  <si>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</si>
  <si>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</si>
  <si>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</si>
  <si>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</si>
  <si>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</si>
  <si>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</si>
  <si>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</si>
  <si>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</si>
  <si>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</si>
  <si>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</si>
  <si>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</si>
  <si>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</si>
  <si>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</si>
  <si>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</si>
  <si>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</si>
  <si>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</si>
  <si>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</si>
  <si>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</si>
  <si>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</si>
  <si>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</si>
  <si>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</si>
  <si>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</si>
  <si>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</si>
  <si>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</si>
  <si>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</si>
  <si>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</si>
  <si>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</si>
  <si>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</si>
  <si>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</si>
  <si>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</si>
  <si>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</si>
  <si>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</si>
  <si>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</si>
  <si>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</si>
  <si>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</si>
  <si>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</si>
  <si>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</si>
  <si>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</si>
  <si>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</si>
  <si>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</si>
  <si>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</si>
  <si>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</si>
  <si>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</si>
  <si>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</si>
  <si>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</si>
  <si>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</si>
  <si>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</si>
  <si>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</si>
  <si>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</si>
  <si>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</si>
  <si>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</si>
  <si>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</si>
  <si>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</si>
  <si>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</si>
  <si>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</si>
  <si>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</si>
  <si>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</si>
  <si>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</si>
  <si>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</si>
  <si>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</si>
  <si>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</si>
  <si>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</si>
  <si>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</si>
  <si>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</si>
  <si>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</si>
  <si>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</si>
  <si>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</si>
  <si>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</si>
  <si>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</si>
  <si>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</si>
  <si>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</si>
  <si>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</si>
  <si>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</si>
  <si>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</si>
  <si>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</si>
  <si>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</si>
  <si>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</si>
  <si>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</si>
  <si>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</si>
  <si>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</si>
  <si>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</si>
  <si>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</si>
  <si>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</si>
  <si>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</si>
  <si>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</si>
  <si>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</si>
  <si>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</si>
  <si>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</si>
  <si>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</si>
  <si>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</si>
  <si>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</si>
  <si>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</si>
  <si>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</si>
  <si>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</si>
  <si>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</si>
  <si>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</si>
  <si>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</si>
  <si>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</si>
  <si>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</si>
  <si>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</si>
  <si>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</si>
  <si>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</si>
  <si>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</si>
  <si>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</si>
  <si>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</si>
  <si>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</si>
  <si>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</si>
  <si>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</si>
  <si>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</si>
  <si>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</si>
  <si>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</si>
  <si>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</si>
  <si>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</si>
  <si>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</si>
  <si>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</si>
  <si>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</si>
  <si>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</si>
  <si>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</si>
  <si>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</si>
  <si>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</si>
  <si>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</si>
  <si>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</si>
  <si>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</si>
  <si>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</si>
  <si>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</si>
  <si>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</si>
  <si>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</si>
  <si>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</si>
  <si>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</si>
  <si>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</si>
  <si>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</si>
  <si>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</si>
  <si>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</si>
  <si>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</si>
  <si>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</si>
  <si>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</si>
  <si>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</si>
  <si>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</si>
  <si>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</si>
  <si>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</si>
  <si>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</si>
  <si>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</si>
  <si>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</si>
  <si>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</si>
  <si>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</si>
  <si>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</si>
  <si>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</si>
  <si>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</si>
  <si>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</si>
  <si>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</si>
  <si>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</si>
  <si>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</si>
  <si>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</si>
  <si>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</si>
  <si>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</si>
  <si>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</si>
  <si>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</si>
  <si>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</si>
  <si>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</si>
  <si>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</si>
  <si>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</si>
  <si>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</si>
  <si>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</si>
  <si>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</si>
  <si>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</si>
  <si>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</si>
  <si>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</si>
  <si>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</si>
  <si>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</si>
  <si>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</si>
  <si>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</si>
  <si>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</si>
  <si>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</si>
  <si>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</si>
  <si>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</si>
  <si>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</si>
  <si>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</si>
  <si>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</si>
  <si>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</si>
  <si>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</si>
  <si>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</si>
  <si>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</si>
  <si>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</si>
  <si>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</si>
  <si>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</si>
  <si>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</si>
  <si>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</si>
  <si>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</si>
  <si>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</si>
  <si>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</si>
  <si>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</si>
  <si>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</si>
  <si>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</si>
  <si>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</si>
  <si>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</si>
  <si>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</si>
  <si>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</si>
  <si>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</si>
  <si>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</si>
  <si>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</si>
  <si>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</si>
  <si>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</si>
  <si>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</si>
  <si>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</si>
  <si>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</si>
  <si>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</si>
  <si>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</si>
  <si>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</si>
  <si>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</si>
  <si>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</si>
  <si>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</si>
  <si>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</si>
  <si>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</si>
  <si>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</si>
  <si>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</si>
  <si>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</si>
  <si>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</si>
  <si>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</si>
  <si>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</si>
  <si>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</si>
  <si>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</si>
  <si>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</si>
  <si>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</si>
  <si>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</si>
  <si>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</si>
  <si>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</si>
  <si>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</si>
  <si>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</si>
  <si>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</si>
  <si>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</si>
  <si>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</si>
  <si>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</si>
  <si>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</si>
  <si>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</si>
  <si>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</si>
  <si>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</si>
  <si>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</si>
  <si>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</si>
  <si>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</si>
  <si>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</si>
  <si>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</si>
  <si>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</si>
  <si>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</si>
  <si>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</si>
  <si>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</si>
  <si>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</si>
  <si>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</si>
  <si>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</si>
  <si>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</si>
  <si>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</si>
  <si>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</si>
  <si>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</si>
  <si>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</si>
  <si>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</si>
  <si>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</si>
  <si>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</si>
  <si>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</si>
  <si>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</si>
  <si>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</si>
  <si>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</si>
  <si>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</si>
  <si>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</si>
  <si>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</si>
  <si>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</si>
  <si>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</si>
  <si>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</si>
  <si>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</si>
  <si>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</si>
  <si>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</si>
  <si>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</si>
  <si>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</si>
  <si>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</si>
  <si>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</si>
  <si>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</si>
  <si>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</si>
  <si>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</si>
  <si>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</si>
  <si>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</si>
  <si>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</si>
  <si>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</si>
  <si>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</si>
  <si>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</si>
  <si>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</si>
  <si>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</si>
  <si>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</si>
  <si>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</si>
  <si>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</si>
  <si>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</si>
  <si>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</si>
  <si>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</si>
  <si>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</si>
  <si>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</si>
  <si>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</si>
  <si>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</si>
  <si>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</si>
  <si>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</si>
  <si>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</si>
  <si>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</si>
  <si>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</si>
  <si>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</si>
  <si>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</si>
  <si>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</si>
  <si>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</si>
  <si>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</si>
  <si>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</si>
  <si>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</si>
  <si>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</si>
  <si>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</si>
  <si>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</si>
  <si>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</si>
  <si>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</si>
  <si>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</si>
  <si>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</si>
  <si>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</si>
  <si>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</si>
  <si>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</si>
  <si>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</si>
  <si>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</si>
  <si>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</si>
  <si>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</si>
  <si>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</si>
  <si>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</si>
  <si>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</si>
  <si>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</si>
  <si>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</si>
  <si>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</si>
  <si>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</si>
  <si>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</si>
  <si>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</si>
  <si>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</si>
  <si>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</si>
  <si>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</si>
  <si>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</si>
  <si>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</si>
  <si>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</si>
  <si>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</si>
  <si>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</si>
  <si>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</si>
  <si>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</si>
  <si>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</si>
  <si>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</si>
  <si>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</si>
  <si>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</si>
  <si>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</si>
  <si>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</si>
  <si>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</si>
  <si>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</si>
  <si>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</si>
  <si>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</si>
  <si>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</si>
  <si>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</si>
  <si>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</si>
  <si>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</si>
  <si>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</si>
  <si>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</si>
  <si>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</si>
  <si>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</si>
  <si>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</si>
  <si>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</si>
  <si>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</si>
  <si>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</si>
  <si>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</si>
  <si>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</si>
  <si>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</si>
  <si>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</si>
  <si>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</si>
  <si>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</si>
  <si>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</si>
  <si>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</si>
  <si>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</si>
  <si>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</si>
  <si>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</si>
  <si>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</si>
  <si>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</si>
  <si>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</si>
  <si>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</si>
  <si>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</si>
  <si>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</si>
  <si>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</si>
  <si>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</si>
  <si>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</si>
  <si>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</si>
  <si>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</si>
  <si>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</si>
  <si>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</si>
  <si>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</si>
  <si>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</si>
  <si>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</si>
  <si>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</si>
  <si>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</si>
  <si>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</si>
  <si>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</si>
  <si>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</si>
  <si>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</si>
  <si>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</si>
  <si>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</si>
  <si>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</si>
  <si>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</si>
  <si>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</si>
  <si>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</si>
  <si>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</si>
  <si>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</si>
  <si>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</si>
  <si>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</si>
  <si>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</si>
  <si>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</si>
  <si>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</si>
  <si>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</si>
  <si>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</si>
  <si>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</si>
  <si>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</si>
  <si>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</si>
  <si>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</si>
  <si>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</si>
  <si>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</si>
  <si>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</si>
  <si>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XXXXX（单位全称）一般公共预算“三公”经费支出表</t>
    <phoneticPr fontId="2" type="noConversion"/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</si>
  <si>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</si>
  <si>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</si>
  <si>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</si>
  <si>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</si>
  <si>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</si>
  <si>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</si>
  <si>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</si>
  <si>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</si>
  <si>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</si>
  <si>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</si>
  <si>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</si>
  <si>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卫生健康</t>
    <phoneticPr fontId="2" type="noConversion"/>
  </si>
  <si>
    <t>合计</t>
    <phoneticPr fontId="2" type="noConversion"/>
  </si>
  <si>
    <t xml:space="preserve"> 合计</t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</si>
  <si>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</si>
  <si>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</si>
  <si>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</si>
  <si>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</si>
  <si>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</si>
  <si>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</si>
  <si>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</si>
  <si>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</si>
  <si>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</si>
  <si>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</si>
  <si>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（备注：本单位无政府性基金收支，故此表无数据。）</t>
    <phoneticPr fontId="2" type="noConversion"/>
  </si>
  <si>
    <t>备注：本表反映2021年当年一般公共预算财政拨款支出情况。</t>
    <phoneticPr fontId="2" type="noConversion"/>
  </si>
  <si>
    <t>教育收费预算收入</t>
    <phoneticPr fontId="2" type="noConversion"/>
  </si>
  <si>
    <t>一般公共服务</t>
    <phoneticPr fontId="2" type="noConversion"/>
  </si>
  <si>
    <t>社会保障和就业</t>
    <phoneticPr fontId="2" type="noConversion"/>
  </si>
  <si>
    <t>卫生健康</t>
    <phoneticPr fontId="2" type="noConversion"/>
  </si>
  <si>
    <t>住房保障</t>
    <phoneticPr fontId="2" type="noConversion"/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</si>
  <si>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</si>
  <si>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</si>
  <si>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</si>
  <si>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一般公共服务支出</t>
  </si>
  <si>
    <t xml:space="preserve">  政府办公厅（室）及相关机构事务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</si>
  <si>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</si>
  <si>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</si>
  <si>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</si>
  <si>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</si>
  <si>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</si>
  <si>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医疗卫生与计划生育支出</t>
  </si>
  <si>
    <t xml:space="preserve">    行政事业单位医疗</t>
  </si>
  <si>
    <t>住房保障支出</t>
  </si>
  <si>
    <t xml:space="preserve">  住房改革支出</t>
  </si>
  <si>
    <t xml:space="preserve">    住房公积金</t>
  </si>
  <si>
    <t>重庆梁平工业园区管理委员会（本级）财政拨款收支总表</t>
    <phoneticPr fontId="2" type="noConversion"/>
  </si>
  <si>
    <t>重庆梁平工业园区管理委员会（本级）一般公共预算财政拨款支出预算表</t>
    <phoneticPr fontId="2" type="noConversion"/>
  </si>
  <si>
    <t>重庆梁平工业园区管理委员会（本级）一般公共预算财政拨款基本支出预算表</t>
    <phoneticPr fontId="2" type="noConversion"/>
  </si>
  <si>
    <t>重庆梁平工业园区管理委员会（本级）一般公共预算“三公”经费支出表</t>
    <phoneticPr fontId="2" type="noConversion"/>
  </si>
  <si>
    <t>重庆梁平工业园区管理委员会（本级）政府性基金预算支出表</t>
    <phoneticPr fontId="2" type="noConversion"/>
  </si>
  <si>
    <t>重庆梁平工业园区管理委员会（本级）部门收支总表</t>
    <phoneticPr fontId="2" type="noConversion"/>
  </si>
  <si>
    <t>重庆梁平工业园区管理委员会（本级）部门收入总表</t>
    <phoneticPr fontId="2" type="noConversion"/>
  </si>
  <si>
    <t>重庆梁平工业园区管理委员会（本级）部门支出总表</t>
    <phoneticPr fontId="2" type="noConversion"/>
  </si>
  <si>
    <t>重庆梁平工业园区管理委员会（本级）政府采购预算明细表</t>
    <phoneticPr fontId="5" type="noConversion"/>
  </si>
  <si>
    <t xml:space="preserve">    行政运行</t>
    <phoneticPr fontId="2" type="noConversion"/>
  </si>
  <si>
    <t xml:space="preserve">    其他政府办公厅（室）及相关机构事务支出</t>
  </si>
  <si>
    <t xml:space="preserve">  商贸事务</t>
  </si>
  <si>
    <t xml:space="preserve">    招商引资</t>
  </si>
  <si>
    <t xml:space="preserve">  组织事务</t>
  </si>
  <si>
    <t xml:space="preserve">    其他组织事务支出</t>
  </si>
  <si>
    <t>科学技术支出</t>
  </si>
  <si>
    <t xml:space="preserve">  其他科学技术支出</t>
  </si>
  <si>
    <t xml:space="preserve">    其他科学技术支出</t>
  </si>
  <si>
    <t xml:space="preserve">    行政单位医疗</t>
    <phoneticPr fontId="2" type="noConversion"/>
  </si>
  <si>
    <t>科学技术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</si>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</sst>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0.00_);[Red]\(0.00\)"/>
  </numFmts>
  <fonts count="23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17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/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4" fontId="20" fillId="0" borderId="6" xfId="1" applyNumberFormat="1" applyFont="1" applyFill="1" applyBorder="1" applyAlignment="1">
      <alignment horizontal="left" vertical="center" wrapText="1"/>
    </xf>
    <xf numFmtId="0" fontId="20" fillId="0" borderId="10" xfId="2" applyFont="1" applyBorder="1" applyAlignment="1">
      <alignment vertical="center" wrapText="1"/>
    </xf>
    <xf numFmtId="0" fontId="20" fillId="0" borderId="6" xfId="2" applyFont="1" applyBorder="1" applyAlignment="1">
      <alignment vertical="center" wrapText="1"/>
    </xf>
    <xf numFmtId="0" fontId="20" fillId="0" borderId="6" xfId="2" applyFont="1" applyFill="1" applyBorder="1" applyAlignment="1">
      <alignment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5" fillId="0" borderId="1" xfId="2" applyFill="1" applyBorder="1" applyAlignment="1">
      <alignment vertical="center"/>
    </xf>
    <xf numFmtId="49" fontId="9" fillId="0" borderId="1" xfId="2" applyNumberFormat="1" applyFont="1" applyFill="1" applyBorder="1" applyAlignment="1" applyProtection="1">
      <alignment horizontal="right" vertical="center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1" xfId="2" applyFill="1" applyBorder="1"/>
    <xf numFmtId="0" fontId="5" fillId="0" borderId="1" xfId="2" applyBorder="1"/>
    <xf numFmtId="49" fontId="8" fillId="0" borderId="0" xfId="2" applyNumberFormat="1" applyFont="1" applyFill="1" applyAlignment="1" applyProtection="1">
      <alignment horizontal="centerContinuous" wrapText="1"/>
    </xf>
    <xf numFmtId="0" fontId="21" fillId="0" borderId="1" xfId="2" applyNumberFormat="1" applyFont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0" fontId="21" fillId="0" borderId="1" xfId="2" applyFont="1" applyBorder="1" applyAlignment="1">
      <alignment vertical="center"/>
    </xf>
    <xf numFmtId="177" fontId="5" fillId="0" borderId="1" xfId="2" applyNumberForma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80FF8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O21" sqref="O21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4" t="s">
        <v>493</v>
      </c>
      <c r="B1" s="109"/>
      <c r="C1" s="109"/>
      <c r="D1" s="109"/>
      <c r="E1" s="109"/>
      <c r="F1" s="109"/>
    </row>
    <row r="2" spans="1:11" ht="40.5" customHeight="1">
      <c r="A2" s="177" t="s">
        <v>524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1.75" customHeight="1">
      <c r="A3" s="109"/>
      <c r="B3" s="109"/>
      <c r="C3" s="109"/>
      <c r="D3" s="109"/>
      <c r="E3" s="109"/>
      <c r="F3" s="109"/>
      <c r="K3" t="s">
        <v>461</v>
      </c>
    </row>
    <row r="4" spans="1:11" ht="22.5" customHeight="1">
      <c r="A4" s="178" t="s">
        <v>460</v>
      </c>
      <c r="B4" s="172" t="s">
        <v>316</v>
      </c>
      <c r="C4" s="172" t="s">
        <v>470</v>
      </c>
      <c r="D4" s="172" t="s">
        <v>471</v>
      </c>
      <c r="E4" s="172" t="s">
        <v>472</v>
      </c>
      <c r="F4" s="172" t="s">
        <v>473</v>
      </c>
      <c r="G4" s="172" t="s">
        <v>462</v>
      </c>
      <c r="H4" s="172"/>
      <c r="I4" s="172" t="s">
        <v>476</v>
      </c>
      <c r="J4" s="172" t="s">
        <v>477</v>
      </c>
      <c r="K4" s="172" t="s">
        <v>478</v>
      </c>
    </row>
    <row r="5" spans="1:11" s="110" customFormat="1" ht="57" customHeight="1">
      <c r="A5" s="178"/>
      <c r="B5" s="172"/>
      <c r="C5" s="172"/>
      <c r="D5" s="172"/>
      <c r="E5" s="172"/>
      <c r="F5" s="172"/>
      <c r="G5" s="112" t="s">
        <v>474</v>
      </c>
      <c r="H5" s="112" t="s">
        <v>475</v>
      </c>
      <c r="I5" s="172"/>
      <c r="J5" s="172"/>
      <c r="K5" s="172"/>
    </row>
    <row r="6" spans="1:11" ht="30" customHeight="1">
      <c r="A6" s="115" t="s">
        <v>316</v>
      </c>
      <c r="B6" s="160">
        <f>SUM(B7:B9)</f>
        <v>10.5</v>
      </c>
      <c r="C6" s="111"/>
      <c r="D6" s="160">
        <f t="shared" ref="D6" si="0">SUM(D7:D9)</f>
        <v>10.5</v>
      </c>
      <c r="E6" s="111"/>
      <c r="F6" s="111"/>
      <c r="G6" s="111"/>
      <c r="H6" s="111"/>
      <c r="I6" s="111"/>
      <c r="J6" s="111"/>
      <c r="K6" s="111"/>
    </row>
    <row r="7" spans="1:11" ht="48" customHeight="1">
      <c r="A7" s="116" t="s">
        <v>459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48" customHeight="1">
      <c r="A8" s="116" t="s">
        <v>458</v>
      </c>
      <c r="B8" s="160">
        <v>10.5</v>
      </c>
      <c r="C8" s="160"/>
      <c r="D8" s="160">
        <v>10.5</v>
      </c>
      <c r="E8" s="111"/>
      <c r="F8" s="111"/>
      <c r="G8" s="111"/>
      <c r="H8" s="111"/>
      <c r="I8" s="111"/>
      <c r="J8" s="111"/>
      <c r="K8" s="111"/>
    </row>
    <row r="9" spans="1:11" ht="49.5" customHeight="1">
      <c r="A9" s="116" t="s">
        <v>457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D25" sqref="D25"/>
    </sheetView>
  </sheetViews>
  <sheetFormatPr defaultColWidth="6.875" defaultRowHeight="20.100000000000001" customHeight="1"/>
  <cols>
    <col min="1" max="1" width="22.875" style="33" customWidth="1"/>
    <col min="2" max="2" width="19" style="33" customWidth="1"/>
    <col min="3" max="3" width="20.5" style="33" customWidth="1"/>
    <col min="4" max="7" width="19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8" customFormat="1" ht="20.100000000000001" customHeight="1">
      <c r="A1" s="114" t="s">
        <v>484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516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162" t="s">
        <v>312</v>
      </c>
      <c r="B5" s="162"/>
      <c r="C5" s="162" t="s">
        <v>313</v>
      </c>
      <c r="D5" s="162"/>
      <c r="E5" s="162"/>
      <c r="F5" s="162"/>
      <c r="G5" s="162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20">
        <f>SUM(B8:B10)</f>
        <v>463.27499999999998</v>
      </c>
      <c r="C7" s="17" t="s">
        <v>321</v>
      </c>
      <c r="D7" s="122">
        <f>SUM(E7:G7)</f>
        <v>463.27500000000003</v>
      </c>
      <c r="E7" s="122">
        <f>SUM(E8:E14)</f>
        <v>463.27500000000003</v>
      </c>
      <c r="F7" s="122">
        <f t="shared" ref="F7:G7" si="0">SUM(F8:F14)</f>
        <v>0</v>
      </c>
      <c r="G7" s="122">
        <f t="shared" si="0"/>
        <v>0</v>
      </c>
    </row>
    <row r="8" spans="1:13" s="8" customFormat="1" ht="20.100000000000001" customHeight="1">
      <c r="A8" s="18" t="s">
        <v>322</v>
      </c>
      <c r="B8" s="19">
        <v>463.27499999999998</v>
      </c>
      <c r="C8" s="142" t="s">
        <v>497</v>
      </c>
      <c r="D8" s="80">
        <f>SUM(E8:G8)</f>
        <v>332.85590000000002</v>
      </c>
      <c r="E8" s="80">
        <v>332.85590000000002</v>
      </c>
      <c r="F8" s="20"/>
      <c r="G8" s="20"/>
    </row>
    <row r="9" spans="1:13" s="8" customFormat="1" ht="20.100000000000001" customHeight="1">
      <c r="A9" s="18" t="s">
        <v>323</v>
      </c>
      <c r="B9" s="21"/>
      <c r="C9" s="143" t="s">
        <v>535</v>
      </c>
      <c r="D9" s="80">
        <f t="shared" ref="D9:D12" si="1">SUM(E9:G9)</f>
        <v>100</v>
      </c>
      <c r="E9" s="83">
        <v>100</v>
      </c>
      <c r="F9" s="20"/>
      <c r="G9" s="20"/>
    </row>
    <row r="10" spans="1:13" s="8" customFormat="1" ht="20.100000000000001" customHeight="1">
      <c r="A10" s="22" t="s">
        <v>324</v>
      </c>
      <c r="B10" s="23"/>
      <c r="C10" s="144" t="s">
        <v>498</v>
      </c>
      <c r="D10" s="80">
        <f t="shared" si="1"/>
        <v>15.57</v>
      </c>
      <c r="E10" s="83">
        <v>15.57</v>
      </c>
      <c r="F10" s="20"/>
      <c r="G10" s="20"/>
    </row>
    <row r="11" spans="1:13" s="8" customFormat="1" ht="20.100000000000001" customHeight="1">
      <c r="A11" s="24" t="s">
        <v>325</v>
      </c>
      <c r="B11" s="120">
        <f>SUM(B12:B14)</f>
        <v>0</v>
      </c>
      <c r="C11" s="144" t="s">
        <v>481</v>
      </c>
      <c r="D11" s="80">
        <f t="shared" si="1"/>
        <v>7.1863000000000001</v>
      </c>
      <c r="E11" s="83">
        <v>7.1863000000000001</v>
      </c>
      <c r="F11" s="20"/>
      <c r="G11" s="20"/>
    </row>
    <row r="12" spans="1:13" s="8" customFormat="1" ht="20.100000000000001" customHeight="1">
      <c r="A12" s="22" t="s">
        <v>322</v>
      </c>
      <c r="B12" s="19"/>
      <c r="C12" s="143" t="s">
        <v>500</v>
      </c>
      <c r="D12" s="80">
        <f t="shared" si="1"/>
        <v>7.6627999999999998</v>
      </c>
      <c r="E12" s="83">
        <v>7.6627999999999998</v>
      </c>
      <c r="F12" s="20"/>
      <c r="G12" s="20"/>
    </row>
    <row r="13" spans="1:13" s="8" customFormat="1" ht="20.100000000000001" customHeight="1">
      <c r="A13" s="22" t="s">
        <v>323</v>
      </c>
      <c r="B13" s="21"/>
      <c r="C13" s="141"/>
      <c r="D13" s="140"/>
      <c r="E13" s="20"/>
      <c r="F13" s="20"/>
      <c r="G13" s="20"/>
    </row>
    <row r="14" spans="1:13" s="8" customFormat="1" ht="20.100000000000001" customHeight="1">
      <c r="A14" s="18" t="s">
        <v>324</v>
      </c>
      <c r="B14" s="23"/>
      <c r="C14" s="141"/>
      <c r="D14" s="140"/>
      <c r="E14" s="20"/>
      <c r="F14" s="20"/>
      <c r="G14" s="20"/>
      <c r="M14" s="26"/>
    </row>
    <row r="15" spans="1:13" s="8" customFormat="1" ht="20.100000000000001" customHeight="1">
      <c r="A15" s="24"/>
      <c r="B15" s="29"/>
      <c r="C15" s="25"/>
      <c r="D15" s="28"/>
      <c r="E15" s="28"/>
      <c r="F15" s="28"/>
      <c r="G15" s="28"/>
    </row>
    <row r="16" spans="1:13" s="8" customFormat="1" ht="20.100000000000001" customHeight="1">
      <c r="A16" s="24"/>
      <c r="B16" s="29"/>
      <c r="C16" s="29" t="s">
        <v>326</v>
      </c>
      <c r="D16" s="124">
        <f>E16+F16+G16</f>
        <v>0</v>
      </c>
      <c r="E16" s="123">
        <f>B8+B12-E7</f>
        <v>0</v>
      </c>
      <c r="F16" s="123">
        <f>B9+B13-F7</f>
        <v>0</v>
      </c>
      <c r="G16" s="123">
        <f>B10+B14-G7</f>
        <v>0</v>
      </c>
    </row>
    <row r="17" spans="1:7" s="8" customFormat="1" ht="20.100000000000001" customHeight="1">
      <c r="A17" s="24"/>
      <c r="B17" s="29"/>
      <c r="C17" s="29"/>
      <c r="D17" s="30"/>
      <c r="E17" s="30"/>
      <c r="F17" s="30"/>
      <c r="G17" s="31"/>
    </row>
    <row r="18" spans="1:7" s="8" customFormat="1" ht="20.100000000000001" customHeight="1">
      <c r="A18" s="24" t="s">
        <v>327</v>
      </c>
      <c r="B18" s="121">
        <f>SUM(B7,B11)</f>
        <v>463.27499999999998</v>
      </c>
      <c r="C18" s="27" t="s">
        <v>328</v>
      </c>
      <c r="D18" s="123">
        <f>SUM(E18:G18)</f>
        <v>463.27500000000003</v>
      </c>
      <c r="E18" s="123">
        <f>SUM(E7,E16)</f>
        <v>463.27500000000003</v>
      </c>
      <c r="F18" s="123">
        <f t="shared" ref="F18:G18" si="2">SUM(F7,F16)</f>
        <v>0</v>
      </c>
      <c r="G18" s="123">
        <f t="shared" si="2"/>
        <v>0</v>
      </c>
    </row>
    <row r="19" spans="1:7" ht="20.100000000000001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showZeros="0" topLeftCell="A4" workbookViewId="0">
      <selection activeCell="C7" sqref="C7"/>
    </sheetView>
  </sheetViews>
  <sheetFormatPr defaultColWidth="6.875" defaultRowHeight="12.75" customHeight="1"/>
  <cols>
    <col min="1" max="1" width="10.25" style="132" customWidth="1"/>
    <col min="2" max="2" width="44.5" style="132" customWidth="1"/>
    <col min="3" max="3" width="28.875" style="36" customWidth="1"/>
    <col min="4" max="4" width="20.5" style="36" customWidth="1"/>
    <col min="5" max="5" width="23.8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126" t="s">
        <v>485</v>
      </c>
    </row>
    <row r="2" spans="1:5" ht="36" customHeight="1">
      <c r="A2" s="37" t="s">
        <v>517</v>
      </c>
      <c r="B2" s="133"/>
      <c r="C2" s="38"/>
      <c r="D2" s="38"/>
      <c r="E2" s="38"/>
    </row>
    <row r="3" spans="1:5" ht="20.100000000000001" customHeight="1">
      <c r="A3" s="127"/>
      <c r="B3" s="133"/>
      <c r="C3" s="38"/>
      <c r="D3" s="38"/>
      <c r="E3" s="38"/>
    </row>
    <row r="4" spans="1:5" ht="20.100000000000001" customHeight="1">
      <c r="A4" s="128"/>
      <c r="B4" s="134"/>
      <c r="C4" s="41"/>
      <c r="D4" s="41"/>
      <c r="E4" s="42" t="s">
        <v>311</v>
      </c>
    </row>
    <row r="5" spans="1:5" ht="20.100000000000001" customHeight="1">
      <c r="A5" s="163" t="s">
        <v>329</v>
      </c>
      <c r="B5" s="163"/>
      <c r="C5" s="163" t="s">
        <v>466</v>
      </c>
      <c r="D5" s="163"/>
      <c r="E5" s="163"/>
    </row>
    <row r="6" spans="1:5" ht="20.100000000000001" customHeight="1">
      <c r="A6" s="129" t="s">
        <v>330</v>
      </c>
      <c r="B6" s="129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164" t="s">
        <v>482</v>
      </c>
      <c r="B7" s="165"/>
      <c r="C7" s="125">
        <f>SUM(D7:E7)</f>
        <v>463.27499999999998</v>
      </c>
      <c r="D7" s="119">
        <f>D8+D16+D19+D24+D27</f>
        <v>152.95499999999998</v>
      </c>
      <c r="E7" s="119">
        <f>E8+E16+E19+E24+E27</f>
        <v>310.32</v>
      </c>
    </row>
    <row r="8" spans="1:5" ht="20.100000000000001" customHeight="1">
      <c r="A8" s="155">
        <v>201</v>
      </c>
      <c r="B8" s="156" t="s">
        <v>504</v>
      </c>
      <c r="C8" s="125">
        <f t="shared" ref="C8:C9" si="0">SUM(D8:E8)</f>
        <v>332.85590000000002</v>
      </c>
      <c r="D8" s="125">
        <f>D9+D12+D14</f>
        <v>122.5359</v>
      </c>
      <c r="E8" s="125">
        <f>E9+E12+E14</f>
        <v>210.32</v>
      </c>
    </row>
    <row r="9" spans="1:5" ht="20.100000000000001" customHeight="1">
      <c r="A9" s="155">
        <v>20103</v>
      </c>
      <c r="B9" s="156" t="s">
        <v>505</v>
      </c>
      <c r="C9" s="125">
        <f t="shared" si="0"/>
        <v>162.85589999999999</v>
      </c>
      <c r="D9" s="125">
        <f>SUM(D10:D11)</f>
        <v>122.5359</v>
      </c>
      <c r="E9" s="125">
        <f>SUM(E10:E11)</f>
        <v>40.32</v>
      </c>
    </row>
    <row r="10" spans="1:5" ht="20.100000000000001" customHeight="1">
      <c r="A10" s="155">
        <v>2010301</v>
      </c>
      <c r="B10" s="156" t="s">
        <v>525</v>
      </c>
      <c r="C10" s="125">
        <f>SUM(D10:E10)</f>
        <v>122.5359</v>
      </c>
      <c r="D10" s="119">
        <v>122.5359</v>
      </c>
      <c r="E10" s="119"/>
    </row>
    <row r="11" spans="1:5" ht="20.100000000000001" customHeight="1">
      <c r="A11" s="155">
        <v>2010399</v>
      </c>
      <c r="B11" s="156" t="s">
        <v>526</v>
      </c>
      <c r="C11" s="125">
        <f>SUM(D11:E11)</f>
        <v>40.32</v>
      </c>
      <c r="D11" s="119"/>
      <c r="E11" s="119">
        <v>40.32</v>
      </c>
    </row>
    <row r="12" spans="1:5" ht="20.100000000000001" customHeight="1">
      <c r="A12" s="157">
        <v>20113</v>
      </c>
      <c r="B12" s="156" t="s">
        <v>527</v>
      </c>
      <c r="C12" s="158">
        <f t="shared" ref="C12:C18" si="1">SUM(D12:E12)</f>
        <v>150</v>
      </c>
      <c r="D12" s="119"/>
      <c r="E12" s="119">
        <v>150</v>
      </c>
    </row>
    <row r="13" spans="1:5" ht="20.100000000000001" customHeight="1">
      <c r="A13" s="157">
        <v>2011308</v>
      </c>
      <c r="B13" s="156" t="s">
        <v>528</v>
      </c>
      <c r="C13" s="158">
        <f t="shared" si="1"/>
        <v>150</v>
      </c>
      <c r="D13" s="119"/>
      <c r="E13" s="119">
        <v>150</v>
      </c>
    </row>
    <row r="14" spans="1:5" ht="20.100000000000001" customHeight="1">
      <c r="A14" s="157">
        <v>20132</v>
      </c>
      <c r="B14" s="156" t="s">
        <v>529</v>
      </c>
      <c r="C14" s="158">
        <f t="shared" si="1"/>
        <v>20</v>
      </c>
      <c r="D14" s="119"/>
      <c r="E14" s="119">
        <v>20</v>
      </c>
    </row>
    <row r="15" spans="1:5" ht="20.100000000000001" customHeight="1">
      <c r="A15" s="157">
        <v>2013299</v>
      </c>
      <c r="B15" s="156" t="s">
        <v>530</v>
      </c>
      <c r="C15" s="158">
        <f t="shared" si="1"/>
        <v>20</v>
      </c>
      <c r="D15" s="119"/>
      <c r="E15" s="119">
        <v>20</v>
      </c>
    </row>
    <row r="16" spans="1:5" ht="20.100000000000001" customHeight="1">
      <c r="A16" s="157">
        <v>206</v>
      </c>
      <c r="B16" s="156" t="s">
        <v>531</v>
      </c>
      <c r="C16" s="125">
        <f t="shared" si="1"/>
        <v>100</v>
      </c>
      <c r="D16" s="119"/>
      <c r="E16" s="119">
        <v>100</v>
      </c>
    </row>
    <row r="17" spans="1:5" ht="20.100000000000001" customHeight="1">
      <c r="A17" s="157">
        <v>20699</v>
      </c>
      <c r="B17" s="156" t="s">
        <v>532</v>
      </c>
      <c r="C17" s="125">
        <f t="shared" si="1"/>
        <v>100</v>
      </c>
      <c r="D17" s="119"/>
      <c r="E17" s="119">
        <v>100</v>
      </c>
    </row>
    <row r="18" spans="1:5" ht="20.100000000000001" customHeight="1">
      <c r="A18" s="157">
        <v>2069999</v>
      </c>
      <c r="B18" s="156" t="s">
        <v>533</v>
      </c>
      <c r="C18" s="125">
        <f t="shared" si="1"/>
        <v>100</v>
      </c>
      <c r="D18" s="119"/>
      <c r="E18" s="119">
        <v>100</v>
      </c>
    </row>
    <row r="19" spans="1:5" ht="20.100000000000001" customHeight="1">
      <c r="A19" s="157">
        <v>208</v>
      </c>
      <c r="B19" s="156" t="s">
        <v>506</v>
      </c>
      <c r="C19" s="125">
        <f t="shared" ref="C19:C29" si="2">SUM(D19:E19)</f>
        <v>15.57</v>
      </c>
      <c r="D19" s="119">
        <f>SUM(D21:D23)</f>
        <v>15.57</v>
      </c>
      <c r="E19" s="119"/>
    </row>
    <row r="20" spans="1:5" ht="20.100000000000001" customHeight="1">
      <c r="A20" s="157">
        <v>20805</v>
      </c>
      <c r="B20" s="156" t="s">
        <v>507</v>
      </c>
      <c r="C20" s="125">
        <f t="shared" si="2"/>
        <v>15.059100000000001</v>
      </c>
      <c r="D20" s="119">
        <f>SUM(D21:D22)</f>
        <v>15.059100000000001</v>
      </c>
      <c r="E20" s="119"/>
    </row>
    <row r="21" spans="1:5" ht="20.100000000000001" customHeight="1">
      <c r="A21" s="157">
        <v>2080505</v>
      </c>
      <c r="B21" s="156" t="s">
        <v>508</v>
      </c>
      <c r="C21" s="125">
        <f t="shared" si="2"/>
        <v>10.039400000000001</v>
      </c>
      <c r="D21" s="119">
        <v>10.039400000000001</v>
      </c>
      <c r="E21" s="119"/>
    </row>
    <row r="22" spans="1:5" ht="20.100000000000001" customHeight="1">
      <c r="A22" s="157">
        <v>2080506</v>
      </c>
      <c r="B22" s="156" t="s">
        <v>509</v>
      </c>
      <c r="C22" s="125">
        <f t="shared" si="2"/>
        <v>5.0197000000000003</v>
      </c>
      <c r="D22" s="119">
        <v>5.0197000000000003</v>
      </c>
      <c r="E22" s="119"/>
    </row>
    <row r="23" spans="1:5" ht="20.100000000000001" customHeight="1">
      <c r="A23" s="157">
        <v>2089901</v>
      </c>
      <c r="B23" s="156" t="s">
        <v>510</v>
      </c>
      <c r="C23" s="125">
        <f t="shared" si="2"/>
        <v>0.51090000000000002</v>
      </c>
      <c r="D23" s="119">
        <v>0.51090000000000002</v>
      </c>
      <c r="E23" s="119"/>
    </row>
    <row r="24" spans="1:5" ht="20.100000000000001" customHeight="1">
      <c r="A24" s="157">
        <v>210</v>
      </c>
      <c r="B24" s="156" t="s">
        <v>511</v>
      </c>
      <c r="C24" s="125">
        <f t="shared" si="2"/>
        <v>7.1863000000000001</v>
      </c>
      <c r="D24" s="119">
        <f>SUM(D25)</f>
        <v>7.1863000000000001</v>
      </c>
      <c r="E24" s="119"/>
    </row>
    <row r="25" spans="1:5" ht="20.100000000000001" customHeight="1">
      <c r="A25" s="157">
        <v>21011</v>
      </c>
      <c r="B25" s="156" t="s">
        <v>512</v>
      </c>
      <c r="C25" s="125">
        <f t="shared" si="2"/>
        <v>7.1863000000000001</v>
      </c>
      <c r="D25" s="119">
        <f>SUM(D26)</f>
        <v>7.1863000000000001</v>
      </c>
      <c r="E25" s="119"/>
    </row>
    <row r="26" spans="1:5" ht="20.100000000000001" customHeight="1">
      <c r="A26" s="157">
        <v>2101101</v>
      </c>
      <c r="B26" s="156" t="s">
        <v>534</v>
      </c>
      <c r="C26" s="125">
        <f t="shared" si="2"/>
        <v>7.1863000000000001</v>
      </c>
      <c r="D26" s="119">
        <v>7.1863000000000001</v>
      </c>
      <c r="E26" s="119"/>
    </row>
    <row r="27" spans="1:5" ht="20.100000000000001" customHeight="1">
      <c r="A27" s="157">
        <v>221</v>
      </c>
      <c r="B27" s="156" t="s">
        <v>513</v>
      </c>
      <c r="C27" s="125">
        <f t="shared" si="2"/>
        <v>7.6627999999999998</v>
      </c>
      <c r="D27" s="119">
        <v>7.6627999999999998</v>
      </c>
      <c r="E27" s="119"/>
    </row>
    <row r="28" spans="1:5" ht="20.100000000000001" customHeight="1">
      <c r="A28" s="157">
        <v>22102</v>
      </c>
      <c r="B28" s="156" t="s">
        <v>514</v>
      </c>
      <c r="C28" s="125">
        <f t="shared" si="2"/>
        <v>7.6627999999999998</v>
      </c>
      <c r="D28" s="119">
        <v>7.6627999999999998</v>
      </c>
      <c r="E28" s="119"/>
    </row>
    <row r="29" spans="1:5" ht="20.100000000000001" customHeight="1">
      <c r="A29" s="157">
        <v>2210201</v>
      </c>
      <c r="B29" s="156" t="s">
        <v>515</v>
      </c>
      <c r="C29" s="125">
        <f t="shared" si="2"/>
        <v>7.6627999999999998</v>
      </c>
      <c r="D29" s="119">
        <v>7.6627999999999998</v>
      </c>
      <c r="E29" s="119"/>
    </row>
    <row r="30" spans="1:5" ht="20.100000000000001" customHeight="1">
      <c r="A30" s="130" t="s">
        <v>495</v>
      </c>
      <c r="B30" s="131"/>
      <c r="C30" s="44"/>
      <c r="D30" s="44"/>
      <c r="E30" s="44"/>
    </row>
    <row r="31" spans="1:5" ht="12.75" customHeight="1">
      <c r="A31" s="131"/>
      <c r="B31" s="131"/>
      <c r="C31" s="44"/>
      <c r="D31" s="44"/>
      <c r="E31" s="44"/>
    </row>
    <row r="32" spans="1:5" ht="12.75" customHeight="1">
      <c r="A32" s="131"/>
      <c r="B32" s="131"/>
      <c r="C32" s="44"/>
      <c r="D32" s="44"/>
      <c r="E32" s="44"/>
    </row>
    <row r="33" spans="1:5" ht="12.75" customHeight="1">
      <c r="A33" s="131"/>
      <c r="B33" s="131"/>
      <c r="C33" s="44"/>
      <c r="D33" s="44"/>
      <c r="E33" s="44"/>
    </row>
    <row r="34" spans="1:5" ht="12.75" customHeight="1">
      <c r="A34" s="131"/>
      <c r="B34" s="131"/>
      <c r="D34" s="44"/>
      <c r="E34" s="44"/>
    </row>
    <row r="35" spans="1:5" ht="12.75" customHeight="1">
      <c r="A35" s="131"/>
      <c r="B35" s="131"/>
      <c r="D35" s="44"/>
      <c r="E35" s="44"/>
    </row>
    <row r="36" spans="1:5" s="44" customFormat="1" ht="12.75" customHeight="1">
      <c r="A36" s="131"/>
      <c r="B36" s="131"/>
    </row>
    <row r="37" spans="1:5" ht="12.75" customHeight="1">
      <c r="A37" s="131"/>
      <c r="B37" s="131"/>
    </row>
    <row r="38" spans="1:5" ht="12.75" customHeight="1">
      <c r="A38" s="131"/>
      <c r="B38" s="131"/>
      <c r="D38" s="44"/>
    </row>
    <row r="39" spans="1:5" ht="12.75" customHeight="1">
      <c r="A39" s="131"/>
      <c r="B39" s="131"/>
    </row>
    <row r="40" spans="1:5" ht="12.75" customHeight="1">
      <c r="A40" s="131"/>
      <c r="B40" s="131"/>
    </row>
    <row r="41" spans="1:5" ht="12.75" customHeight="1">
      <c r="B41" s="131"/>
      <c r="C41" s="44"/>
    </row>
    <row r="43" spans="1:5" ht="12.75" customHeight="1">
      <c r="A43" s="131"/>
    </row>
    <row r="45" spans="1:5" ht="12.75" customHeight="1">
      <c r="B45" s="131"/>
    </row>
    <row r="46" spans="1:5" ht="12.75" customHeight="1">
      <c r="B46" s="131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showZeros="0" topLeftCell="A7" workbookViewId="0">
      <selection activeCell="B29" sqref="B29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5" width="20.62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spans="1:11" ht="20.100000000000001" customHeight="1">
      <c r="A1" s="35" t="s">
        <v>487</v>
      </c>
      <c r="E1" s="45"/>
    </row>
    <row r="2" spans="1:11" ht="60" customHeight="1">
      <c r="A2" s="154" t="s">
        <v>518</v>
      </c>
      <c r="B2" s="46"/>
      <c r="C2" s="46"/>
      <c r="D2" s="46"/>
      <c r="E2" s="46"/>
    </row>
    <row r="3" spans="1:11" ht="20.100000000000001" customHeight="1">
      <c r="A3" s="46"/>
      <c r="B3" s="46"/>
      <c r="C3" s="46"/>
      <c r="D3" s="46"/>
      <c r="E3" s="46"/>
    </row>
    <row r="4" spans="1:11" s="48" customFormat="1" ht="19.5" customHeight="1">
      <c r="A4" s="40"/>
      <c r="B4" s="41"/>
      <c r="C4" s="41"/>
      <c r="D4" s="41"/>
      <c r="E4" s="47" t="s">
        <v>311</v>
      </c>
    </row>
    <row r="5" spans="1:11" s="48" customFormat="1" ht="20.100000000000001" customHeight="1">
      <c r="A5" s="163" t="s">
        <v>335</v>
      </c>
      <c r="B5" s="163"/>
      <c r="C5" s="163" t="s">
        <v>467</v>
      </c>
      <c r="D5" s="163"/>
      <c r="E5" s="163"/>
    </row>
    <row r="6" spans="1:11" s="48" customFormat="1" ht="20.100000000000001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00000000000001" customHeight="1">
      <c r="A7" s="164" t="s">
        <v>483</v>
      </c>
      <c r="B7" s="165"/>
      <c r="C7" s="135">
        <f>D7+E7</f>
        <v>152.95500000000001</v>
      </c>
      <c r="D7" s="135">
        <f t="shared" ref="D7:E7" si="0">SUM(D8,D21,D50)</f>
        <v>127.37160000000002</v>
      </c>
      <c r="E7" s="135">
        <f t="shared" si="0"/>
        <v>25.583400000000001</v>
      </c>
      <c r="J7" s="51"/>
    </row>
    <row r="8" spans="1:11" s="48" customFormat="1" ht="20.100000000000001" customHeight="1">
      <c r="A8" s="52" t="s">
        <v>338</v>
      </c>
      <c r="B8" s="53" t="s">
        <v>339</v>
      </c>
      <c r="C8" s="135">
        <f>SUM(D8:E8)</f>
        <v>127.36560000000001</v>
      </c>
      <c r="D8" s="136">
        <f>SUM(D9:D20)</f>
        <v>127.36560000000001</v>
      </c>
      <c r="E8" s="136">
        <f>SUM(E9:E20)</f>
        <v>0</v>
      </c>
      <c r="G8" s="51"/>
    </row>
    <row r="9" spans="1:11" s="48" customFormat="1" ht="20.100000000000001" customHeight="1">
      <c r="A9" s="52" t="s">
        <v>340</v>
      </c>
      <c r="B9" s="53" t="s">
        <v>341</v>
      </c>
      <c r="C9" s="135">
        <f>SUM(D9:E9)</f>
        <v>32.835599999999999</v>
      </c>
      <c r="D9" s="50">
        <v>32.835599999999999</v>
      </c>
      <c r="E9" s="50"/>
      <c r="F9" s="51"/>
      <c r="G9" s="51"/>
      <c r="K9" s="51"/>
    </row>
    <row r="10" spans="1:11" s="48" customFormat="1" ht="20.100000000000001" customHeight="1">
      <c r="A10" s="52" t="s">
        <v>342</v>
      </c>
      <c r="B10" s="53" t="s">
        <v>343</v>
      </c>
      <c r="C10" s="135">
        <f>SUM(D10:E10)</f>
        <v>31.020900000000001</v>
      </c>
      <c r="D10" s="50">
        <v>31.020900000000001</v>
      </c>
      <c r="E10" s="50"/>
      <c r="F10" s="51"/>
      <c r="H10" s="51"/>
    </row>
    <row r="11" spans="1:11" s="48" customFormat="1" ht="20.100000000000001" customHeight="1">
      <c r="A11" s="52" t="s">
        <v>344</v>
      </c>
      <c r="B11" s="53" t="s">
        <v>345</v>
      </c>
      <c r="C11" s="135">
        <f t="shared" ref="C11:C57" si="1">SUM(D11:E11)</f>
        <v>21.414000000000001</v>
      </c>
      <c r="D11" s="50">
        <v>21.414000000000001</v>
      </c>
      <c r="E11" s="50"/>
      <c r="F11" s="51"/>
      <c r="H11" s="51"/>
    </row>
    <row r="12" spans="1:11" s="48" customFormat="1" ht="20.100000000000001" customHeight="1">
      <c r="A12" s="52" t="s">
        <v>346</v>
      </c>
      <c r="B12" s="53" t="s">
        <v>347</v>
      </c>
      <c r="C12" s="135">
        <f t="shared" si="1"/>
        <v>0</v>
      </c>
      <c r="D12" s="50"/>
      <c r="E12" s="50"/>
      <c r="F12" s="51"/>
      <c r="G12" s="51"/>
      <c r="H12" s="51"/>
    </row>
    <row r="13" spans="1:11" s="48" customFormat="1" ht="20.100000000000001" customHeight="1">
      <c r="A13" s="52" t="s">
        <v>348</v>
      </c>
      <c r="B13" s="53" t="s">
        <v>349</v>
      </c>
      <c r="C13" s="135">
        <f t="shared" si="1"/>
        <v>10.039400000000001</v>
      </c>
      <c r="D13" s="50">
        <v>10.039400000000001</v>
      </c>
      <c r="E13" s="50"/>
      <c r="F13" s="51"/>
      <c r="J13" s="51"/>
    </row>
    <row r="14" spans="1:11" s="48" customFormat="1" ht="20.100000000000001" customHeight="1">
      <c r="A14" s="52" t="s">
        <v>350</v>
      </c>
      <c r="B14" s="53" t="s">
        <v>351</v>
      </c>
      <c r="C14" s="135">
        <f t="shared" si="1"/>
        <v>5.0197000000000003</v>
      </c>
      <c r="D14" s="50">
        <v>5.0197000000000003</v>
      </c>
      <c r="E14" s="50"/>
      <c r="F14" s="51"/>
      <c r="G14" s="51"/>
      <c r="K14" s="51"/>
    </row>
    <row r="15" spans="1:11" s="48" customFormat="1" ht="20.100000000000001" customHeight="1">
      <c r="A15" s="52" t="s">
        <v>352</v>
      </c>
      <c r="B15" s="53" t="s">
        <v>353</v>
      </c>
      <c r="C15" s="135">
        <f t="shared" si="1"/>
        <v>7.1863000000000001</v>
      </c>
      <c r="D15" s="50">
        <v>7.1863000000000001</v>
      </c>
      <c r="E15" s="50"/>
      <c r="F15" s="51"/>
      <c r="G15" s="51"/>
      <c r="H15" s="51"/>
      <c r="K15" s="51"/>
    </row>
    <row r="16" spans="1:11" s="48" customFormat="1" ht="20.100000000000001" customHeight="1">
      <c r="A16" s="52" t="s">
        <v>354</v>
      </c>
      <c r="B16" s="53" t="s">
        <v>355</v>
      </c>
      <c r="C16" s="135">
        <f t="shared" si="1"/>
        <v>0</v>
      </c>
      <c r="D16" s="50"/>
      <c r="E16" s="50"/>
      <c r="F16" s="51"/>
      <c r="G16" s="51"/>
      <c r="K16" s="51"/>
    </row>
    <row r="17" spans="1:16" s="48" customFormat="1" ht="20.100000000000001" customHeight="1">
      <c r="A17" s="52" t="s">
        <v>356</v>
      </c>
      <c r="B17" s="53" t="s">
        <v>357</v>
      </c>
      <c r="C17" s="135">
        <f t="shared" si="1"/>
        <v>0.51090000000000002</v>
      </c>
      <c r="D17" s="50">
        <v>0.51090000000000002</v>
      </c>
      <c r="E17" s="50"/>
      <c r="F17" s="51"/>
      <c r="G17" s="51"/>
      <c r="K17" s="51"/>
    </row>
    <row r="18" spans="1:16" s="48" customFormat="1" ht="20.100000000000001" customHeight="1">
      <c r="A18" s="52" t="s">
        <v>358</v>
      </c>
      <c r="B18" s="53" t="s">
        <v>359</v>
      </c>
      <c r="C18" s="135">
        <f t="shared" si="1"/>
        <v>7.6627999999999998</v>
      </c>
      <c r="D18" s="50">
        <v>7.6627999999999998</v>
      </c>
      <c r="E18" s="50"/>
      <c r="F18" s="51"/>
      <c r="G18" s="51"/>
      <c r="K18" s="51"/>
    </row>
    <row r="19" spans="1:16" s="48" customFormat="1" ht="20.100000000000001" customHeight="1">
      <c r="A19" s="52" t="s">
        <v>360</v>
      </c>
      <c r="B19" s="53" t="s">
        <v>361</v>
      </c>
      <c r="C19" s="135">
        <f t="shared" si="1"/>
        <v>0</v>
      </c>
      <c r="D19" s="50"/>
      <c r="E19" s="50"/>
      <c r="F19" s="51"/>
      <c r="G19" s="51"/>
      <c r="I19" s="51"/>
      <c r="K19" s="51"/>
    </row>
    <row r="20" spans="1:16" s="48" customFormat="1" ht="20.100000000000001" customHeight="1">
      <c r="A20" s="52" t="s">
        <v>362</v>
      </c>
      <c r="B20" s="53" t="s">
        <v>363</v>
      </c>
      <c r="C20" s="135">
        <f t="shared" si="1"/>
        <v>11.676</v>
      </c>
      <c r="D20" s="50">
        <v>11.676</v>
      </c>
      <c r="E20" s="50"/>
      <c r="F20" s="51"/>
      <c r="G20" s="51"/>
      <c r="K20" s="51"/>
    </row>
    <row r="21" spans="1:16" s="48" customFormat="1" ht="20.100000000000001" customHeight="1">
      <c r="A21" s="52" t="s">
        <v>364</v>
      </c>
      <c r="B21" s="53" t="s">
        <v>365</v>
      </c>
      <c r="C21" s="135">
        <f t="shared" si="1"/>
        <v>25.583400000000001</v>
      </c>
      <c r="D21" s="136">
        <f>SUM(D22:D49)</f>
        <v>0</v>
      </c>
      <c r="E21" s="136">
        <f>SUM(E22:E49)</f>
        <v>25.583400000000001</v>
      </c>
      <c r="F21" s="51"/>
      <c r="G21" s="51"/>
    </row>
    <row r="22" spans="1:16" s="48" customFormat="1" ht="20.100000000000001" customHeight="1">
      <c r="A22" s="52" t="s">
        <v>366</v>
      </c>
      <c r="B22" s="55" t="s">
        <v>367</v>
      </c>
      <c r="C22" s="135">
        <f t="shared" si="1"/>
        <v>1</v>
      </c>
      <c r="D22" s="50"/>
      <c r="E22" s="50">
        <v>1</v>
      </c>
      <c r="F22" s="51"/>
      <c r="G22" s="51"/>
      <c r="H22" s="51"/>
      <c r="N22" s="51"/>
    </row>
    <row r="23" spans="1:16" s="48" customFormat="1" ht="20.100000000000001" customHeight="1">
      <c r="A23" s="52" t="s">
        <v>368</v>
      </c>
      <c r="B23" s="56" t="s">
        <v>369</v>
      </c>
      <c r="C23" s="135">
        <f t="shared" si="1"/>
        <v>1</v>
      </c>
      <c r="D23" s="50"/>
      <c r="E23" s="50">
        <v>1</v>
      </c>
      <c r="F23" s="51"/>
      <c r="G23" s="51"/>
    </row>
    <row r="24" spans="1:16" s="48" customFormat="1" ht="20.100000000000001" customHeight="1">
      <c r="A24" s="52" t="s">
        <v>370</v>
      </c>
      <c r="B24" s="56" t="s">
        <v>371</v>
      </c>
      <c r="C24" s="135">
        <f t="shared" si="1"/>
        <v>0.5</v>
      </c>
      <c r="D24" s="50"/>
      <c r="E24" s="50">
        <v>0.5</v>
      </c>
      <c r="F24" s="51"/>
      <c r="H24" s="51"/>
      <c r="J24" s="51"/>
    </row>
    <row r="25" spans="1:16" s="48" customFormat="1" ht="20.100000000000001" customHeight="1">
      <c r="A25" s="52" t="s">
        <v>372</v>
      </c>
      <c r="B25" s="56" t="s">
        <v>373</v>
      </c>
      <c r="C25" s="135">
        <f t="shared" si="1"/>
        <v>0</v>
      </c>
      <c r="D25" s="50"/>
      <c r="E25" s="50"/>
      <c r="F25" s="51"/>
      <c r="G25" s="51"/>
      <c r="H25" s="51"/>
    </row>
    <row r="26" spans="1:16" s="48" customFormat="1" ht="20.100000000000001" customHeight="1">
      <c r="A26" s="52" t="s">
        <v>374</v>
      </c>
      <c r="B26" s="56" t="s">
        <v>375</v>
      </c>
      <c r="C26" s="135">
        <f t="shared" si="1"/>
        <v>0</v>
      </c>
      <c r="D26" s="50"/>
      <c r="E26" s="50"/>
      <c r="F26" s="51"/>
    </row>
    <row r="27" spans="1:16" s="48" customFormat="1" ht="20.100000000000001" customHeight="1">
      <c r="A27" s="52" t="s">
        <v>376</v>
      </c>
      <c r="B27" s="56" t="s">
        <v>377</v>
      </c>
      <c r="C27" s="135">
        <f t="shared" si="1"/>
        <v>0</v>
      </c>
      <c r="D27" s="50"/>
      <c r="E27" s="50"/>
      <c r="F27" s="51"/>
      <c r="G27" s="51"/>
      <c r="I27" s="51"/>
      <c r="L27" s="51"/>
    </row>
    <row r="28" spans="1:16" s="48" customFormat="1" ht="20.100000000000001" customHeight="1">
      <c r="A28" s="52" t="s">
        <v>378</v>
      </c>
      <c r="B28" s="56" t="s">
        <v>379</v>
      </c>
      <c r="C28" s="135">
        <f t="shared" si="1"/>
        <v>2</v>
      </c>
      <c r="D28" s="50"/>
      <c r="E28" s="50">
        <v>2</v>
      </c>
      <c r="F28" s="51"/>
      <c r="G28" s="51"/>
      <c r="H28" s="51"/>
    </row>
    <row r="29" spans="1:16" s="48" customFormat="1" ht="20.100000000000001" customHeight="1">
      <c r="A29" s="52" t="s">
        <v>380</v>
      </c>
      <c r="B29" s="56" t="s">
        <v>381</v>
      </c>
      <c r="C29" s="135">
        <f t="shared" si="1"/>
        <v>0</v>
      </c>
      <c r="D29" s="50"/>
      <c r="E29" s="50"/>
      <c r="F29" s="51"/>
      <c r="G29" s="51"/>
    </row>
    <row r="30" spans="1:16" s="48" customFormat="1" ht="20.100000000000001" customHeight="1">
      <c r="A30" s="52" t="s">
        <v>382</v>
      </c>
      <c r="B30" s="56" t="s">
        <v>383</v>
      </c>
      <c r="C30" s="135">
        <f t="shared" si="1"/>
        <v>0</v>
      </c>
      <c r="D30" s="50"/>
      <c r="E30" s="50"/>
      <c r="F30" s="51"/>
      <c r="G30" s="51"/>
    </row>
    <row r="31" spans="1:16" s="48" customFormat="1" ht="20.100000000000001" customHeight="1">
      <c r="A31" s="52" t="s">
        <v>384</v>
      </c>
      <c r="B31" s="55" t="s">
        <v>385</v>
      </c>
      <c r="C31" s="135">
        <f t="shared" si="1"/>
        <v>2</v>
      </c>
      <c r="D31" s="50"/>
      <c r="E31" s="50">
        <v>2</v>
      </c>
      <c r="F31" s="51"/>
      <c r="G31" s="51"/>
    </row>
    <row r="32" spans="1:16" s="48" customFormat="1" ht="20.100000000000001" customHeight="1">
      <c r="A32" s="52" t="s">
        <v>386</v>
      </c>
      <c r="B32" s="55" t="s">
        <v>387</v>
      </c>
      <c r="C32" s="135">
        <f t="shared" si="1"/>
        <v>0</v>
      </c>
      <c r="D32" s="50"/>
      <c r="E32" s="50"/>
      <c r="F32" s="51"/>
      <c r="G32" s="51"/>
      <c r="P32" s="51"/>
    </row>
    <row r="33" spans="1:19" s="48" customFormat="1" ht="20.100000000000001" customHeight="1">
      <c r="A33" s="52" t="s">
        <v>388</v>
      </c>
      <c r="B33" s="56" t="s">
        <v>389</v>
      </c>
      <c r="C33" s="135">
        <f t="shared" si="1"/>
        <v>0.5</v>
      </c>
      <c r="D33" s="50"/>
      <c r="E33" s="50">
        <v>0.5</v>
      </c>
      <c r="F33" s="51"/>
      <c r="G33" s="51"/>
      <c r="H33" s="51"/>
      <c r="K33" s="51"/>
    </row>
    <row r="34" spans="1:19" s="48" customFormat="1" ht="20.100000000000001" customHeight="1">
      <c r="A34" s="52" t="s">
        <v>390</v>
      </c>
      <c r="B34" s="56" t="s">
        <v>391</v>
      </c>
      <c r="C34" s="135">
        <f t="shared" si="1"/>
        <v>2</v>
      </c>
      <c r="D34" s="50"/>
      <c r="E34" s="50">
        <v>2</v>
      </c>
      <c r="F34" s="51"/>
      <c r="G34" s="51"/>
      <c r="H34" s="51"/>
      <c r="I34" s="51"/>
    </row>
    <row r="35" spans="1:19" s="48" customFormat="1" ht="20.100000000000001" customHeight="1">
      <c r="A35" s="52" t="s">
        <v>392</v>
      </c>
      <c r="B35" s="56" t="s">
        <v>393</v>
      </c>
      <c r="C35" s="135">
        <f t="shared" si="1"/>
        <v>0.5</v>
      </c>
      <c r="D35" s="50"/>
      <c r="E35" s="50">
        <v>0.5</v>
      </c>
      <c r="F35" s="51"/>
      <c r="G35" s="51"/>
      <c r="H35" s="51"/>
      <c r="I35" s="51"/>
      <c r="J35" s="51"/>
    </row>
    <row r="36" spans="1:19" s="48" customFormat="1" ht="20.100000000000001" customHeight="1">
      <c r="A36" s="52" t="s">
        <v>394</v>
      </c>
      <c r="B36" s="56" t="s">
        <v>395</v>
      </c>
      <c r="C36" s="135">
        <f t="shared" si="1"/>
        <v>0.5</v>
      </c>
      <c r="D36" s="50"/>
      <c r="E36" s="50">
        <v>0.5</v>
      </c>
      <c r="F36" s="51"/>
      <c r="G36" s="51"/>
      <c r="H36" s="51"/>
    </row>
    <row r="37" spans="1:19" s="48" customFormat="1" ht="20.100000000000001" customHeight="1">
      <c r="A37" s="52" t="s">
        <v>396</v>
      </c>
      <c r="B37" s="56" t="s">
        <v>397</v>
      </c>
      <c r="C37" s="135">
        <f t="shared" si="1"/>
        <v>0.3</v>
      </c>
      <c r="D37" s="50"/>
      <c r="E37" s="50">
        <v>0.3</v>
      </c>
      <c r="F37" s="51"/>
      <c r="I37" s="51"/>
    </row>
    <row r="38" spans="1:19" s="48" customFormat="1" ht="20.100000000000001" customHeight="1">
      <c r="A38" s="52" t="s">
        <v>398</v>
      </c>
      <c r="B38" s="56" t="s">
        <v>399</v>
      </c>
      <c r="C38" s="135">
        <f t="shared" si="1"/>
        <v>0</v>
      </c>
      <c r="D38" s="50"/>
      <c r="E38" s="50"/>
      <c r="F38" s="51"/>
      <c r="G38" s="51"/>
      <c r="H38" s="51"/>
    </row>
    <row r="39" spans="1:19" s="48" customFormat="1" ht="20.100000000000001" customHeight="1">
      <c r="A39" s="52" t="s">
        <v>400</v>
      </c>
      <c r="B39" s="56" t="s">
        <v>401</v>
      </c>
      <c r="C39" s="135">
        <f t="shared" si="1"/>
        <v>0</v>
      </c>
      <c r="D39" s="50"/>
      <c r="E39" s="50"/>
      <c r="F39" s="51"/>
    </row>
    <row r="40" spans="1:19" s="48" customFormat="1" ht="20.100000000000001" customHeight="1">
      <c r="A40" s="52" t="s">
        <v>402</v>
      </c>
      <c r="B40" s="56" t="s">
        <v>403</v>
      </c>
      <c r="C40" s="135">
        <f t="shared" si="1"/>
        <v>0</v>
      </c>
      <c r="D40" s="50"/>
      <c r="E40" s="50"/>
      <c r="F40" s="51"/>
      <c r="G40" s="51"/>
      <c r="H40" s="51"/>
    </row>
    <row r="41" spans="1:19" s="48" customFormat="1" ht="20.100000000000001" customHeight="1">
      <c r="A41" s="52" t="s">
        <v>404</v>
      </c>
      <c r="B41" s="56" t="s">
        <v>405</v>
      </c>
      <c r="C41" s="135">
        <f t="shared" si="1"/>
        <v>0</v>
      </c>
      <c r="D41" s="50"/>
      <c r="E41" s="50"/>
      <c r="F41" s="51"/>
      <c r="G41" s="51"/>
      <c r="H41" s="51"/>
    </row>
    <row r="42" spans="1:19" s="48" customFormat="1" ht="20.100000000000001" customHeight="1">
      <c r="A42" s="52" t="s">
        <v>406</v>
      </c>
      <c r="B42" s="56" t="s">
        <v>407</v>
      </c>
      <c r="C42" s="135">
        <f t="shared" si="1"/>
        <v>0</v>
      </c>
      <c r="D42" s="50"/>
      <c r="E42" s="50"/>
      <c r="F42" s="51"/>
      <c r="G42" s="51"/>
      <c r="J42" s="51"/>
      <c r="S42" s="51"/>
    </row>
    <row r="43" spans="1:19" s="48" customFormat="1" ht="20.100000000000001" customHeight="1">
      <c r="A43" s="52" t="s">
        <v>408</v>
      </c>
      <c r="B43" s="56" t="s">
        <v>409</v>
      </c>
      <c r="C43" s="135">
        <f t="shared" si="1"/>
        <v>0</v>
      </c>
      <c r="D43" s="50"/>
      <c r="E43" s="50"/>
      <c r="F43" s="51"/>
      <c r="G43" s="51"/>
    </row>
    <row r="44" spans="1:19" s="48" customFormat="1" ht="20.100000000000001" customHeight="1">
      <c r="A44" s="52" t="s">
        <v>410</v>
      </c>
      <c r="B44" s="55" t="s">
        <v>411</v>
      </c>
      <c r="C44" s="135">
        <f t="shared" si="1"/>
        <v>0.76629999999999998</v>
      </c>
      <c r="D44" s="50"/>
      <c r="E44" s="50">
        <v>0.76629999999999998</v>
      </c>
      <c r="F44" s="51"/>
      <c r="G44" s="51"/>
      <c r="H44" s="51"/>
      <c r="I44" s="51"/>
    </row>
    <row r="45" spans="1:19" s="48" customFormat="1" ht="20.100000000000001" customHeight="1">
      <c r="A45" s="52" t="s">
        <v>412</v>
      </c>
      <c r="B45" s="56" t="s">
        <v>413</v>
      </c>
      <c r="C45" s="135">
        <f t="shared" si="1"/>
        <v>0.98509999999999998</v>
      </c>
      <c r="D45" s="50"/>
      <c r="E45" s="50">
        <v>0.98509999999999998</v>
      </c>
      <c r="F45" s="51"/>
      <c r="G45" s="51"/>
    </row>
    <row r="46" spans="1:19" s="48" customFormat="1" ht="20.100000000000001" customHeight="1">
      <c r="A46" s="52" t="s">
        <v>414</v>
      </c>
      <c r="B46" s="56" t="s">
        <v>415</v>
      </c>
      <c r="C46" s="135">
        <f t="shared" si="1"/>
        <v>2.5</v>
      </c>
      <c r="D46" s="50"/>
      <c r="E46" s="50">
        <v>2.5</v>
      </c>
      <c r="F46" s="51"/>
      <c r="G46" s="51"/>
      <c r="I46" s="51"/>
      <c r="P46" s="51"/>
    </row>
    <row r="47" spans="1:19" s="48" customFormat="1" ht="20.100000000000001" customHeight="1">
      <c r="A47" s="52" t="s">
        <v>416</v>
      </c>
      <c r="B47" s="56" t="s">
        <v>417</v>
      </c>
      <c r="C47" s="135">
        <f t="shared" si="1"/>
        <v>10.332000000000001</v>
      </c>
      <c r="D47" s="50"/>
      <c r="E47" s="50">
        <v>10.332000000000001</v>
      </c>
      <c r="F47" s="51"/>
      <c r="G47" s="51"/>
      <c r="H47" s="51"/>
      <c r="P47" s="51"/>
    </row>
    <row r="48" spans="1:19" s="48" customFormat="1" ht="20.100000000000001" customHeight="1">
      <c r="A48" s="52" t="s">
        <v>418</v>
      </c>
      <c r="B48" s="56" t="s">
        <v>419</v>
      </c>
      <c r="C48" s="135">
        <f t="shared" si="1"/>
        <v>0</v>
      </c>
      <c r="D48" s="50"/>
      <c r="E48" s="50"/>
      <c r="F48" s="51"/>
      <c r="G48" s="51"/>
      <c r="H48" s="51"/>
      <c r="J48" s="51"/>
    </row>
    <row r="49" spans="1:14" s="48" customFormat="1" ht="20.100000000000001" customHeight="1">
      <c r="A49" s="52" t="s">
        <v>420</v>
      </c>
      <c r="B49" s="56" t="s">
        <v>421</v>
      </c>
      <c r="C49" s="135">
        <f t="shared" si="1"/>
        <v>0.7</v>
      </c>
      <c r="D49" s="50"/>
      <c r="E49" s="50">
        <v>0.7</v>
      </c>
      <c r="F49" s="51"/>
      <c r="G49" s="51"/>
      <c r="H49" s="51"/>
      <c r="I49" s="51"/>
    </row>
    <row r="50" spans="1:14" s="48" customFormat="1" ht="20.100000000000001" customHeight="1">
      <c r="A50" s="52" t="s">
        <v>422</v>
      </c>
      <c r="B50" s="53" t="s">
        <v>423</v>
      </c>
      <c r="C50" s="135">
        <f t="shared" si="1"/>
        <v>6.0000000000000001E-3</v>
      </c>
      <c r="D50" s="136">
        <f>SUM(D51:D57)</f>
        <v>6.0000000000000001E-3</v>
      </c>
      <c r="E50" s="136">
        <f>SUM(E51:E57)</f>
        <v>0</v>
      </c>
      <c r="F50" s="51"/>
      <c r="H50" s="51"/>
    </row>
    <row r="51" spans="1:14" s="48" customFormat="1" ht="20.100000000000001" customHeight="1">
      <c r="A51" s="52" t="s">
        <v>424</v>
      </c>
      <c r="B51" s="56" t="s">
        <v>425</v>
      </c>
      <c r="C51" s="135">
        <f t="shared" si="1"/>
        <v>0</v>
      </c>
      <c r="D51" s="50"/>
      <c r="E51" s="50"/>
      <c r="F51" s="51"/>
      <c r="G51" s="51"/>
    </row>
    <row r="52" spans="1:14" s="48" customFormat="1" ht="20.100000000000001" customHeight="1">
      <c r="A52" s="52" t="s">
        <v>426</v>
      </c>
      <c r="B52" s="56" t="s">
        <v>427</v>
      </c>
      <c r="C52" s="135">
        <f t="shared" si="1"/>
        <v>0</v>
      </c>
      <c r="D52" s="50"/>
      <c r="E52" s="50"/>
      <c r="F52" s="51"/>
      <c r="G52" s="51"/>
      <c r="I52" s="51"/>
      <c r="J52" s="51"/>
    </row>
    <row r="53" spans="1:14" s="48" customFormat="1" ht="20.100000000000001" customHeight="1">
      <c r="A53" s="52" t="s">
        <v>428</v>
      </c>
      <c r="B53" s="56" t="s">
        <v>361</v>
      </c>
      <c r="C53" s="135">
        <f t="shared" si="1"/>
        <v>0</v>
      </c>
      <c r="D53" s="50"/>
      <c r="E53" s="50"/>
      <c r="F53" s="51"/>
      <c r="G53" s="51"/>
      <c r="H53" s="51"/>
    </row>
    <row r="54" spans="1:14" s="48" customFormat="1" ht="20.100000000000001" customHeight="1">
      <c r="A54" s="52" t="s">
        <v>429</v>
      </c>
      <c r="B54" s="56" t="s">
        <v>430</v>
      </c>
      <c r="C54" s="135">
        <f t="shared" si="1"/>
        <v>0</v>
      </c>
      <c r="D54" s="50"/>
      <c r="E54" s="50"/>
      <c r="F54" s="51"/>
      <c r="G54" s="51"/>
    </row>
    <row r="55" spans="1:14" s="48" customFormat="1" ht="20.100000000000001" customHeight="1">
      <c r="A55" s="52" t="s">
        <v>431</v>
      </c>
      <c r="B55" s="56" t="s">
        <v>432</v>
      </c>
      <c r="C55" s="135">
        <f t="shared" si="1"/>
        <v>0</v>
      </c>
      <c r="D55" s="50"/>
      <c r="E55" s="50"/>
      <c r="F55" s="51"/>
      <c r="G55" s="51"/>
    </row>
    <row r="56" spans="1:14" s="48" customFormat="1" ht="20.100000000000001" customHeight="1">
      <c r="A56" s="52" t="s">
        <v>433</v>
      </c>
      <c r="B56" s="56" t="s">
        <v>434</v>
      </c>
      <c r="C56" s="135">
        <f t="shared" si="1"/>
        <v>0</v>
      </c>
      <c r="D56" s="50"/>
      <c r="E56" s="50"/>
      <c r="F56" s="51"/>
      <c r="G56" s="51"/>
    </row>
    <row r="57" spans="1:14" s="48" customFormat="1" ht="20.100000000000001" customHeight="1">
      <c r="A57" s="52" t="s">
        <v>435</v>
      </c>
      <c r="B57" s="56" t="s">
        <v>436</v>
      </c>
      <c r="C57" s="135">
        <f t="shared" si="1"/>
        <v>6.0000000000000001E-3</v>
      </c>
      <c r="D57" s="50">
        <v>6.0000000000000001E-3</v>
      </c>
      <c r="E57" s="50"/>
      <c r="F57" s="51"/>
    </row>
    <row r="58" spans="1:14" ht="20.100000000000001" customHeight="1">
      <c r="D58" s="44"/>
      <c r="E58" s="44"/>
      <c r="F58" s="44"/>
      <c r="N58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K18" sqref="K18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486</v>
      </c>
      <c r="G1" s="35" t="s">
        <v>488</v>
      </c>
      <c r="L1" s="57"/>
    </row>
    <row r="2" spans="1:12" ht="42" customHeight="1">
      <c r="A2" s="58" t="s">
        <v>469</v>
      </c>
      <c r="B2" s="38"/>
      <c r="C2" s="38"/>
      <c r="D2" s="38"/>
      <c r="E2" s="38"/>
      <c r="F2" s="38"/>
      <c r="G2" s="58" t="s">
        <v>519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9" t="s">
        <v>311</v>
      </c>
    </row>
    <row r="5" spans="1:12" ht="28.5" customHeight="1">
      <c r="A5" s="163" t="s">
        <v>468</v>
      </c>
      <c r="B5" s="163"/>
      <c r="C5" s="163"/>
      <c r="D5" s="163"/>
      <c r="E5" s="163"/>
      <c r="F5" s="166"/>
      <c r="G5" s="163" t="s">
        <v>466</v>
      </c>
      <c r="H5" s="163"/>
      <c r="I5" s="163"/>
      <c r="J5" s="163"/>
      <c r="K5" s="163"/>
      <c r="L5" s="163"/>
    </row>
    <row r="6" spans="1:12" ht="28.5" customHeight="1">
      <c r="A6" s="167" t="s">
        <v>316</v>
      </c>
      <c r="B6" s="169" t="s">
        <v>437</v>
      </c>
      <c r="C6" s="167" t="s">
        <v>438</v>
      </c>
      <c r="D6" s="167"/>
      <c r="E6" s="167"/>
      <c r="F6" s="171" t="s">
        <v>439</v>
      </c>
      <c r="G6" s="163" t="s">
        <v>316</v>
      </c>
      <c r="H6" s="172" t="s">
        <v>501</v>
      </c>
      <c r="I6" s="163" t="s">
        <v>438</v>
      </c>
      <c r="J6" s="163"/>
      <c r="K6" s="163"/>
      <c r="L6" s="163" t="s">
        <v>503</v>
      </c>
    </row>
    <row r="7" spans="1:12" ht="28.5" customHeight="1">
      <c r="A7" s="168"/>
      <c r="B7" s="170"/>
      <c r="C7" s="60" t="s">
        <v>332</v>
      </c>
      <c r="D7" s="61" t="s">
        <v>440</v>
      </c>
      <c r="E7" s="61" t="s">
        <v>441</v>
      </c>
      <c r="F7" s="168"/>
      <c r="G7" s="163"/>
      <c r="H7" s="172"/>
      <c r="I7" s="117" t="s">
        <v>332</v>
      </c>
      <c r="J7" s="118" t="s">
        <v>440</v>
      </c>
      <c r="K7" s="118" t="s">
        <v>502</v>
      </c>
      <c r="L7" s="163"/>
    </row>
    <row r="8" spans="1:12" ht="28.5" customHeight="1">
      <c r="A8" s="62"/>
      <c r="B8" s="62"/>
      <c r="C8" s="62"/>
      <c r="D8" s="62"/>
      <c r="E8" s="62"/>
      <c r="F8" s="63"/>
      <c r="G8" s="139">
        <f>SUM(H8:I8,L8)</f>
        <v>65.5</v>
      </c>
      <c r="H8" s="50"/>
      <c r="I8" s="138">
        <f>SUM(J8:K8)</f>
        <v>5.5</v>
      </c>
      <c r="J8" s="65"/>
      <c r="K8" s="64">
        <v>5.5</v>
      </c>
      <c r="L8" s="50">
        <v>60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C22" sqref="C22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489</v>
      </c>
      <c r="E1" s="66"/>
    </row>
    <row r="2" spans="1:5" ht="42.75" customHeight="1">
      <c r="A2" s="58" t="s">
        <v>520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163" t="s">
        <v>330</v>
      </c>
      <c r="B5" s="166" t="s">
        <v>331</v>
      </c>
      <c r="C5" s="163" t="s">
        <v>442</v>
      </c>
      <c r="D5" s="163"/>
      <c r="E5" s="163"/>
    </row>
    <row r="6" spans="1:5" ht="20.100000000000001" customHeight="1">
      <c r="A6" s="168"/>
      <c r="B6" s="168"/>
      <c r="C6" s="60" t="s">
        <v>316</v>
      </c>
      <c r="D6" s="60" t="s">
        <v>333</v>
      </c>
      <c r="E6" s="60" t="s">
        <v>334</v>
      </c>
    </row>
    <row r="7" spans="1:5" ht="20.100000000000001" customHeight="1">
      <c r="A7" s="164" t="s">
        <v>482</v>
      </c>
      <c r="B7" s="165"/>
      <c r="C7" s="50"/>
      <c r="D7" s="50"/>
      <c r="E7" s="50"/>
    </row>
    <row r="8" spans="1:5" ht="20.100000000000001" customHeight="1">
      <c r="A8" s="150"/>
      <c r="B8" s="70"/>
      <c r="C8" s="50"/>
      <c r="D8" s="50"/>
      <c r="E8" s="50"/>
    </row>
    <row r="9" spans="1:5" ht="20.100000000000001" customHeight="1">
      <c r="A9" s="150"/>
      <c r="B9" s="70"/>
      <c r="C9" s="135">
        <f t="shared" ref="C9:C16" si="0">SUM(D9:E9)</f>
        <v>0</v>
      </c>
      <c r="D9" s="135">
        <f>SUM(D10:D12)</f>
        <v>0</v>
      </c>
      <c r="E9" s="135">
        <f>SUM(E10:E12)</f>
        <v>0</v>
      </c>
    </row>
    <row r="10" spans="1:5" ht="20.100000000000001" customHeight="1">
      <c r="A10" s="150"/>
      <c r="B10" s="70"/>
      <c r="C10" s="135">
        <f t="shared" si="0"/>
        <v>0</v>
      </c>
      <c r="D10" s="50"/>
      <c r="E10" s="50"/>
    </row>
    <row r="11" spans="1:5" ht="20.100000000000001" customHeight="1">
      <c r="A11" s="150"/>
      <c r="B11" s="70"/>
      <c r="C11" s="135">
        <f t="shared" si="0"/>
        <v>0</v>
      </c>
      <c r="D11" s="50"/>
      <c r="E11" s="50"/>
    </row>
    <row r="12" spans="1:5" ht="20.100000000000001" customHeight="1">
      <c r="A12" s="150"/>
      <c r="B12" s="70"/>
      <c r="C12" s="135">
        <f t="shared" si="0"/>
        <v>0</v>
      </c>
      <c r="D12" s="50"/>
      <c r="E12" s="50"/>
    </row>
    <row r="13" spans="1:5" ht="20.100000000000001" customHeight="1">
      <c r="A13" s="137"/>
      <c r="B13" s="70"/>
      <c r="C13" s="50">
        <f t="shared" si="0"/>
        <v>0</v>
      </c>
      <c r="D13" s="50"/>
      <c r="E13" s="50"/>
    </row>
    <row r="14" spans="1:5" ht="20.100000000000001" customHeight="1">
      <c r="A14" s="137"/>
      <c r="B14" s="70"/>
      <c r="C14" s="50">
        <f t="shared" si="0"/>
        <v>0</v>
      </c>
      <c r="D14" s="50"/>
      <c r="E14" s="50"/>
    </row>
    <row r="15" spans="1:5" ht="20.100000000000001" customHeight="1">
      <c r="A15" s="137"/>
      <c r="B15" s="70"/>
      <c r="C15" s="50">
        <f t="shared" si="0"/>
        <v>0</v>
      </c>
      <c r="D15" s="50"/>
      <c r="E15" s="50"/>
    </row>
    <row r="16" spans="1:5" ht="20.100000000000001" customHeight="1">
      <c r="A16" s="137"/>
      <c r="B16" s="70"/>
      <c r="C16" s="50">
        <f t="shared" si="0"/>
        <v>0</v>
      </c>
      <c r="D16" s="50"/>
      <c r="E16" s="50"/>
    </row>
    <row r="17" spans="1:5" ht="20.25" customHeight="1">
      <c r="A17" s="107" t="s">
        <v>494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5"/>
  <sheetViews>
    <sheetView showGridLines="0" showZeros="0" workbookViewId="0">
      <selection activeCell="D7" sqref="D7:D11"/>
    </sheetView>
  </sheetViews>
  <sheetFormatPr defaultColWidth="6.875" defaultRowHeight="20.10000000000000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spans="1:251" ht="20.100000000000001" customHeight="1">
      <c r="A1" s="35" t="s">
        <v>490</v>
      </c>
      <c r="B1" s="71"/>
      <c r="C1" s="72"/>
      <c r="D1" s="66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3" t="s">
        <v>521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00000000000001" customHeight="1">
      <c r="A4" s="40"/>
      <c r="B4" s="76"/>
      <c r="C4" s="77"/>
      <c r="D4" s="59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163" t="s">
        <v>312</v>
      </c>
      <c r="B5" s="163"/>
      <c r="C5" s="163" t="s">
        <v>313</v>
      </c>
      <c r="D5" s="16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8" t="s">
        <v>315</v>
      </c>
      <c r="C6" s="43" t="s">
        <v>314</v>
      </c>
      <c r="D6" s="43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00000000000001" customHeight="1">
      <c r="A7" s="79" t="s">
        <v>536</v>
      </c>
      <c r="B7" s="135">
        <v>463.27499999999998</v>
      </c>
      <c r="C7" s="142" t="s">
        <v>497</v>
      </c>
      <c r="D7" s="80">
        <v>332.85590000000002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00000000000001" customHeight="1">
      <c r="A8" s="81" t="s">
        <v>443</v>
      </c>
      <c r="B8" s="135">
        <f>'1 财政拨款收支总表'!B9</f>
        <v>0</v>
      </c>
      <c r="C8" s="143" t="s">
        <v>535</v>
      </c>
      <c r="D8" s="83">
        <v>100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00000000000001" customHeight="1">
      <c r="A9" s="84" t="s">
        <v>444</v>
      </c>
      <c r="B9" s="135">
        <f>'1 财政拨款收支总表'!B10</f>
        <v>0</v>
      </c>
      <c r="C9" s="144" t="s">
        <v>498</v>
      </c>
      <c r="D9" s="83">
        <v>15.57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00000000000001" customHeight="1">
      <c r="A10" s="85" t="s">
        <v>462</v>
      </c>
      <c r="B10" s="86"/>
      <c r="C10" s="144" t="s">
        <v>499</v>
      </c>
      <c r="D10" s="83">
        <v>7.1863000000000001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00000000000001" customHeight="1">
      <c r="A11" s="85" t="s">
        <v>463</v>
      </c>
      <c r="B11" s="86"/>
      <c r="C11" s="143" t="s">
        <v>500</v>
      </c>
      <c r="D11" s="83">
        <v>7.6627999999999998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00000000000001" customHeight="1">
      <c r="A12" s="85" t="s">
        <v>464</v>
      </c>
      <c r="B12" s="50"/>
      <c r="C12" s="144"/>
      <c r="D12" s="8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00000000000001" customHeight="1">
      <c r="A13" s="85"/>
      <c r="B13" s="88"/>
      <c r="C13" s="144"/>
      <c r="D13" s="83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00000000000001" customHeight="1">
      <c r="A14" s="85"/>
      <c r="B14" s="54"/>
      <c r="C14" s="143"/>
      <c r="D14" s="8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00000000000001" customHeight="1">
      <c r="A15" s="91" t="s">
        <v>445</v>
      </c>
      <c r="B15" s="145">
        <f>SUM(B7:B12)</f>
        <v>463.27499999999998</v>
      </c>
      <c r="C15" s="113" t="s">
        <v>446</v>
      </c>
      <c r="D15" s="147">
        <f>SUM(D7:D14)</f>
        <v>463.27500000000003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00000000000001" customHeight="1">
      <c r="A16" s="85" t="s">
        <v>447</v>
      </c>
      <c r="B16" s="92"/>
      <c r="C16" s="82" t="s">
        <v>448</v>
      </c>
      <c r="D16" s="147">
        <f>B18-D15</f>
        <v>0</v>
      </c>
      <c r="E16" s="44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251" ht="20.100000000000001" customHeight="1">
      <c r="A17" s="85" t="s">
        <v>449</v>
      </c>
      <c r="B17" s="50"/>
      <c r="C17" s="87"/>
      <c r="D17" s="90"/>
      <c r="E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</row>
    <row r="18" spans="1:251" ht="20.100000000000001" customHeight="1">
      <c r="A18" s="93" t="s">
        <v>450</v>
      </c>
      <c r="B18" s="146">
        <f>SUM(B15:B17)</f>
        <v>463.27499999999998</v>
      </c>
      <c r="C18" s="89" t="s">
        <v>451</v>
      </c>
      <c r="D18" s="147">
        <f>SUM(D15:D16)</f>
        <v>463.27500000000003</v>
      </c>
      <c r="E18" s="44"/>
    </row>
    <row r="25" spans="1:251" ht="20.100000000000001" customHeight="1">
      <c r="C25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showZeros="0" workbookViewId="0">
      <selection activeCell="O22" sqref="O22"/>
    </sheetView>
  </sheetViews>
  <sheetFormatPr defaultColWidth="6.875" defaultRowHeight="12.75" customHeight="1"/>
  <cols>
    <col min="1" max="1" width="11.875" style="36" customWidth="1"/>
    <col min="2" max="2" width="31.12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491</v>
      </c>
      <c r="L1" s="94"/>
    </row>
    <row r="2" spans="1:12" ht="43.5" customHeight="1">
      <c r="A2" s="95" t="s">
        <v>522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0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0000000000000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9" t="s">
        <v>311</v>
      </c>
    </row>
    <row r="5" spans="1:12" ht="24" customHeight="1">
      <c r="A5" s="163" t="s">
        <v>452</v>
      </c>
      <c r="B5" s="163"/>
      <c r="C5" s="174" t="s">
        <v>316</v>
      </c>
      <c r="D5" s="172" t="s">
        <v>449</v>
      </c>
      <c r="E5" s="172" t="s">
        <v>453</v>
      </c>
      <c r="F5" s="172" t="s">
        <v>443</v>
      </c>
      <c r="G5" s="172" t="s">
        <v>444</v>
      </c>
      <c r="H5" s="173" t="s">
        <v>462</v>
      </c>
      <c r="I5" s="174"/>
      <c r="J5" s="172" t="s">
        <v>463</v>
      </c>
      <c r="K5" s="172" t="s">
        <v>464</v>
      </c>
      <c r="L5" s="175" t="s">
        <v>447</v>
      </c>
    </row>
    <row r="6" spans="1:12" ht="42" customHeight="1">
      <c r="A6" s="100" t="s">
        <v>330</v>
      </c>
      <c r="B6" s="101" t="s">
        <v>331</v>
      </c>
      <c r="C6" s="170"/>
      <c r="D6" s="170"/>
      <c r="E6" s="170"/>
      <c r="F6" s="170"/>
      <c r="G6" s="170"/>
      <c r="H6" s="108" t="s">
        <v>465</v>
      </c>
      <c r="I6" s="108" t="s">
        <v>496</v>
      </c>
      <c r="J6" s="170"/>
      <c r="K6" s="170"/>
      <c r="L6" s="170"/>
    </row>
    <row r="7" spans="1:12" s="148" customFormat="1" ht="20.100000000000001" customHeight="1">
      <c r="A7" s="164" t="s">
        <v>479</v>
      </c>
      <c r="B7" s="165"/>
      <c r="C7" s="125">
        <f>SUM(D7:E7)</f>
        <v>463.27499999999998</v>
      </c>
      <c r="D7" s="151"/>
      <c r="E7" s="125">
        <v>463.27499999999998</v>
      </c>
      <c r="F7" s="151"/>
      <c r="G7" s="151"/>
      <c r="H7" s="151"/>
      <c r="I7" s="151"/>
      <c r="J7" s="151"/>
      <c r="K7" s="151"/>
      <c r="L7" s="151"/>
    </row>
    <row r="8" spans="1:12" s="148" customFormat="1" ht="20.100000000000001" customHeight="1">
      <c r="A8" s="155">
        <v>201</v>
      </c>
      <c r="B8" s="156" t="s">
        <v>504</v>
      </c>
      <c r="C8" s="125">
        <f t="shared" ref="C8:C9" si="0">SUM(D8:E8)</f>
        <v>332.85590000000002</v>
      </c>
      <c r="D8" s="125"/>
      <c r="E8" s="125">
        <v>332.85590000000002</v>
      </c>
      <c r="F8" s="50"/>
      <c r="G8" s="50"/>
      <c r="H8" s="50"/>
      <c r="I8" s="50"/>
      <c r="J8" s="50"/>
      <c r="K8" s="50"/>
      <c r="L8" s="50"/>
    </row>
    <row r="9" spans="1:12" s="148" customFormat="1" ht="20.100000000000001" customHeight="1">
      <c r="A9" s="155">
        <v>20103</v>
      </c>
      <c r="B9" s="156" t="s">
        <v>505</v>
      </c>
      <c r="C9" s="125">
        <f t="shared" si="0"/>
        <v>162.85589999999999</v>
      </c>
      <c r="D9" s="125"/>
      <c r="E9" s="125">
        <v>162.85589999999999</v>
      </c>
      <c r="F9" s="135">
        <f t="shared" ref="F9:L9" si="1">SUM(F10:F20)</f>
        <v>0</v>
      </c>
      <c r="G9" s="135">
        <f t="shared" si="1"/>
        <v>0</v>
      </c>
      <c r="H9" s="135">
        <f t="shared" si="1"/>
        <v>0</v>
      </c>
      <c r="I9" s="135">
        <f t="shared" si="1"/>
        <v>0</v>
      </c>
      <c r="J9" s="135">
        <f t="shared" si="1"/>
        <v>0</v>
      </c>
      <c r="K9" s="135">
        <f t="shared" si="1"/>
        <v>0</v>
      </c>
      <c r="L9" s="135">
        <f t="shared" si="1"/>
        <v>0</v>
      </c>
    </row>
    <row r="10" spans="1:12" s="148" customFormat="1" ht="20.100000000000001" customHeight="1">
      <c r="A10" s="155">
        <v>2010301</v>
      </c>
      <c r="B10" s="156" t="s">
        <v>525</v>
      </c>
      <c r="C10" s="125">
        <f>SUM(D10:E10)</f>
        <v>122.5359</v>
      </c>
      <c r="D10" s="119"/>
      <c r="E10" s="125">
        <v>122.5359</v>
      </c>
      <c r="F10" s="50"/>
      <c r="G10" s="50"/>
      <c r="H10" s="50"/>
      <c r="I10" s="50"/>
      <c r="J10" s="50"/>
      <c r="K10" s="50"/>
      <c r="L10" s="50"/>
    </row>
    <row r="11" spans="1:12" s="148" customFormat="1" ht="20.100000000000001" customHeight="1">
      <c r="A11" s="155">
        <v>2010399</v>
      </c>
      <c r="B11" s="156" t="s">
        <v>526</v>
      </c>
      <c r="C11" s="125">
        <f>SUM(D11:E11)</f>
        <v>40.32</v>
      </c>
      <c r="D11" s="119"/>
      <c r="E11" s="125">
        <v>40.32</v>
      </c>
      <c r="F11" s="50"/>
      <c r="G11" s="50"/>
      <c r="H11" s="50"/>
      <c r="I11" s="50"/>
      <c r="J11" s="50"/>
      <c r="K11" s="50"/>
      <c r="L11" s="50"/>
    </row>
    <row r="12" spans="1:12" s="148" customFormat="1" ht="20.100000000000001" customHeight="1">
      <c r="A12" s="157">
        <v>20113</v>
      </c>
      <c r="B12" s="156" t="s">
        <v>527</v>
      </c>
      <c r="C12" s="125">
        <f t="shared" ref="C12:C18" si="2">SUM(D12:E12)</f>
        <v>150</v>
      </c>
      <c r="D12" s="119"/>
      <c r="E12" s="125">
        <v>150</v>
      </c>
      <c r="F12" s="50"/>
      <c r="G12" s="50"/>
      <c r="H12" s="50"/>
      <c r="I12" s="50"/>
      <c r="J12" s="50"/>
      <c r="K12" s="50"/>
      <c r="L12" s="50"/>
    </row>
    <row r="13" spans="1:12" s="148" customFormat="1" ht="20.100000000000001" customHeight="1">
      <c r="A13" s="157">
        <v>2011308</v>
      </c>
      <c r="B13" s="156" t="s">
        <v>528</v>
      </c>
      <c r="C13" s="125">
        <f t="shared" si="2"/>
        <v>150</v>
      </c>
      <c r="D13" s="119"/>
      <c r="E13" s="125">
        <v>150</v>
      </c>
      <c r="F13" s="50"/>
      <c r="G13" s="50"/>
      <c r="H13" s="50"/>
      <c r="I13" s="50"/>
      <c r="J13" s="50"/>
      <c r="K13" s="50"/>
      <c r="L13" s="50"/>
    </row>
    <row r="14" spans="1:12" s="148" customFormat="1" ht="20.100000000000001" customHeight="1">
      <c r="A14" s="157">
        <v>20132</v>
      </c>
      <c r="B14" s="156" t="s">
        <v>529</v>
      </c>
      <c r="C14" s="125">
        <f t="shared" si="2"/>
        <v>20</v>
      </c>
      <c r="D14" s="119"/>
      <c r="E14" s="125">
        <v>20</v>
      </c>
      <c r="F14" s="50"/>
      <c r="G14" s="50"/>
      <c r="H14" s="50"/>
      <c r="I14" s="50"/>
      <c r="J14" s="50"/>
      <c r="K14" s="50"/>
      <c r="L14" s="50"/>
    </row>
    <row r="15" spans="1:12" s="148" customFormat="1" ht="20.100000000000001" customHeight="1">
      <c r="A15" s="157">
        <v>2013299</v>
      </c>
      <c r="B15" s="156" t="s">
        <v>530</v>
      </c>
      <c r="C15" s="125">
        <f t="shared" si="2"/>
        <v>20</v>
      </c>
      <c r="D15" s="119"/>
      <c r="E15" s="125">
        <v>20</v>
      </c>
      <c r="F15" s="50"/>
      <c r="G15" s="50"/>
      <c r="H15" s="50"/>
      <c r="I15" s="50"/>
      <c r="J15" s="50"/>
      <c r="K15" s="50"/>
      <c r="L15" s="50"/>
    </row>
    <row r="16" spans="1:12" s="148" customFormat="1" ht="20.100000000000001" customHeight="1">
      <c r="A16" s="157">
        <v>206</v>
      </c>
      <c r="B16" s="156" t="s">
        <v>531</v>
      </c>
      <c r="C16" s="125">
        <f t="shared" si="2"/>
        <v>100</v>
      </c>
      <c r="D16" s="119"/>
      <c r="E16" s="125">
        <v>100</v>
      </c>
      <c r="F16" s="50"/>
      <c r="G16" s="50"/>
      <c r="H16" s="50"/>
      <c r="I16" s="50"/>
      <c r="J16" s="50"/>
      <c r="K16" s="50"/>
      <c r="L16" s="50"/>
    </row>
    <row r="17" spans="1:12" s="148" customFormat="1" ht="20.100000000000001" customHeight="1">
      <c r="A17" s="157">
        <v>20699</v>
      </c>
      <c r="B17" s="156" t="s">
        <v>532</v>
      </c>
      <c r="C17" s="125">
        <f t="shared" si="2"/>
        <v>100</v>
      </c>
      <c r="D17" s="119"/>
      <c r="E17" s="125">
        <v>100</v>
      </c>
      <c r="F17" s="50"/>
      <c r="G17" s="50"/>
      <c r="H17" s="50"/>
      <c r="I17" s="50"/>
      <c r="J17" s="50"/>
      <c r="K17" s="50"/>
      <c r="L17" s="50"/>
    </row>
    <row r="18" spans="1:12" s="148" customFormat="1" ht="20.100000000000001" customHeight="1">
      <c r="A18" s="157">
        <v>2069999</v>
      </c>
      <c r="B18" s="156" t="s">
        <v>533</v>
      </c>
      <c r="C18" s="125">
        <f t="shared" si="2"/>
        <v>100</v>
      </c>
      <c r="D18" s="119"/>
      <c r="E18" s="125">
        <v>100</v>
      </c>
      <c r="F18" s="50"/>
      <c r="G18" s="50"/>
      <c r="H18" s="50"/>
      <c r="I18" s="50"/>
      <c r="J18" s="50"/>
      <c r="K18" s="50"/>
      <c r="L18" s="50"/>
    </row>
    <row r="19" spans="1:12" s="148" customFormat="1" ht="20.100000000000001" customHeight="1">
      <c r="A19" s="157">
        <v>208</v>
      </c>
      <c r="B19" s="156" t="s">
        <v>506</v>
      </c>
      <c r="C19" s="125">
        <f t="shared" ref="C19:C29" si="3">SUM(D19:E19)</f>
        <v>15.57</v>
      </c>
      <c r="D19" s="119"/>
      <c r="E19" s="125">
        <v>15.57</v>
      </c>
      <c r="F19" s="50"/>
      <c r="G19" s="50"/>
      <c r="H19" s="50"/>
      <c r="I19" s="50"/>
      <c r="J19" s="50"/>
      <c r="K19" s="50"/>
      <c r="L19" s="50"/>
    </row>
    <row r="20" spans="1:12" s="148" customFormat="1" ht="21" customHeight="1">
      <c r="A20" s="157">
        <v>20805</v>
      </c>
      <c r="B20" s="156" t="s">
        <v>507</v>
      </c>
      <c r="C20" s="125">
        <f t="shared" si="3"/>
        <v>15.059100000000001</v>
      </c>
      <c r="D20" s="119"/>
      <c r="E20" s="125">
        <v>15.059100000000001</v>
      </c>
      <c r="F20" s="149"/>
      <c r="G20" s="149"/>
      <c r="H20" s="149"/>
      <c r="I20" s="149"/>
      <c r="J20" s="149"/>
      <c r="K20" s="149"/>
      <c r="L20" s="149"/>
    </row>
    <row r="21" spans="1:12" s="148" customFormat="1" ht="21" customHeight="1">
      <c r="A21" s="157">
        <v>2080505</v>
      </c>
      <c r="B21" s="156" t="s">
        <v>508</v>
      </c>
      <c r="C21" s="125">
        <f t="shared" si="3"/>
        <v>10.039400000000001</v>
      </c>
      <c r="D21" s="119"/>
      <c r="E21" s="125">
        <v>10.039400000000001</v>
      </c>
      <c r="F21" s="149"/>
      <c r="G21" s="149"/>
      <c r="H21" s="149"/>
      <c r="I21" s="149"/>
      <c r="J21" s="149"/>
      <c r="K21" s="149"/>
      <c r="L21" s="149"/>
    </row>
    <row r="22" spans="1:12" s="148" customFormat="1" ht="21" customHeight="1">
      <c r="A22" s="157">
        <v>2080506</v>
      </c>
      <c r="B22" s="156" t="s">
        <v>509</v>
      </c>
      <c r="C22" s="125">
        <f t="shared" si="3"/>
        <v>5.0197000000000003</v>
      </c>
      <c r="D22" s="119"/>
      <c r="E22" s="125">
        <v>5.0197000000000003</v>
      </c>
      <c r="F22" s="149"/>
      <c r="G22" s="149"/>
      <c r="H22" s="149"/>
      <c r="I22" s="149"/>
      <c r="J22" s="149"/>
      <c r="K22" s="149"/>
      <c r="L22" s="149"/>
    </row>
    <row r="23" spans="1:12" s="148" customFormat="1" ht="21" customHeight="1">
      <c r="A23" s="157">
        <v>2089901</v>
      </c>
      <c r="B23" s="156" t="s">
        <v>510</v>
      </c>
      <c r="C23" s="125">
        <f t="shared" si="3"/>
        <v>0.51090000000000002</v>
      </c>
      <c r="D23" s="119"/>
      <c r="E23" s="125">
        <v>0.51090000000000002</v>
      </c>
      <c r="F23" s="149"/>
      <c r="G23" s="149"/>
      <c r="H23" s="149"/>
      <c r="I23" s="149"/>
      <c r="J23" s="149"/>
      <c r="K23" s="149"/>
      <c r="L23" s="149"/>
    </row>
    <row r="24" spans="1:12" s="148" customFormat="1" ht="21" customHeight="1">
      <c r="A24" s="157">
        <v>210</v>
      </c>
      <c r="B24" s="156" t="s">
        <v>511</v>
      </c>
      <c r="C24" s="125">
        <f t="shared" si="3"/>
        <v>7.1863000000000001</v>
      </c>
      <c r="D24" s="119"/>
      <c r="E24" s="125">
        <v>7.1863000000000001</v>
      </c>
      <c r="F24" s="149"/>
      <c r="G24" s="149"/>
      <c r="H24" s="149"/>
      <c r="I24" s="149"/>
      <c r="J24" s="149"/>
      <c r="K24" s="149"/>
      <c r="L24" s="149"/>
    </row>
    <row r="25" spans="1:12" ht="21" customHeight="1">
      <c r="A25" s="157">
        <v>21011</v>
      </c>
      <c r="B25" s="156" t="s">
        <v>512</v>
      </c>
      <c r="C25" s="125">
        <f t="shared" si="3"/>
        <v>7.1863000000000001</v>
      </c>
      <c r="D25" s="152"/>
      <c r="E25" s="125">
        <v>7.1863000000000001</v>
      </c>
      <c r="F25" s="152"/>
      <c r="G25" s="152"/>
      <c r="H25" s="152"/>
      <c r="I25" s="152"/>
      <c r="J25" s="152"/>
      <c r="K25" s="152"/>
      <c r="L25" s="152"/>
    </row>
    <row r="26" spans="1:12" ht="19.5" customHeight="1">
      <c r="A26" s="157">
        <v>2101101</v>
      </c>
      <c r="B26" s="156" t="s">
        <v>534</v>
      </c>
      <c r="C26" s="125">
        <f t="shared" si="3"/>
        <v>7.1863000000000001</v>
      </c>
      <c r="D26" s="152"/>
      <c r="E26" s="125">
        <v>7.1863000000000001</v>
      </c>
      <c r="F26" s="152"/>
      <c r="G26" s="152"/>
      <c r="H26" s="152"/>
      <c r="I26" s="152"/>
      <c r="J26" s="152"/>
      <c r="K26" s="152"/>
      <c r="L26" s="152"/>
    </row>
    <row r="27" spans="1:12" ht="19.5" customHeight="1">
      <c r="A27" s="157">
        <v>221</v>
      </c>
      <c r="B27" s="156" t="s">
        <v>513</v>
      </c>
      <c r="C27" s="125">
        <f t="shared" si="3"/>
        <v>7.6627999999999998</v>
      </c>
      <c r="D27" s="152"/>
      <c r="E27" s="125">
        <v>7.6627999999999998</v>
      </c>
      <c r="F27" s="152"/>
      <c r="G27" s="152"/>
      <c r="H27" s="152"/>
      <c r="I27" s="152"/>
      <c r="J27" s="152"/>
      <c r="K27" s="152"/>
      <c r="L27" s="152"/>
    </row>
    <row r="28" spans="1:12" ht="19.5" customHeight="1">
      <c r="A28" s="157">
        <v>22102</v>
      </c>
      <c r="B28" s="156" t="s">
        <v>514</v>
      </c>
      <c r="C28" s="125">
        <f t="shared" si="3"/>
        <v>7.6627999999999998</v>
      </c>
      <c r="D28" s="152"/>
      <c r="E28" s="125">
        <v>7.6627999999999998</v>
      </c>
      <c r="F28" s="152"/>
      <c r="G28" s="152"/>
      <c r="H28" s="152"/>
      <c r="I28" s="152"/>
      <c r="J28" s="152"/>
      <c r="K28" s="152"/>
      <c r="L28" s="152"/>
    </row>
    <row r="29" spans="1:12" ht="19.5" customHeight="1">
      <c r="A29" s="157">
        <v>2210201</v>
      </c>
      <c r="B29" s="156" t="s">
        <v>515</v>
      </c>
      <c r="C29" s="125">
        <f t="shared" si="3"/>
        <v>7.6627999999999998</v>
      </c>
      <c r="D29" s="153"/>
      <c r="E29" s="125">
        <v>7.6627999999999998</v>
      </c>
      <c r="F29" s="153"/>
      <c r="G29" s="153"/>
      <c r="H29" s="153"/>
      <c r="I29" s="152"/>
      <c r="J29" s="152"/>
      <c r="K29" s="152"/>
      <c r="L29" s="152"/>
    </row>
    <row r="30" spans="1:12" ht="12.75" customHeight="1">
      <c r="B30" s="44"/>
      <c r="J30" s="44"/>
      <c r="K30" s="44"/>
      <c r="L30" s="44"/>
    </row>
    <row r="31" spans="1:12" ht="12.75" customHeight="1">
      <c r="B31" s="44"/>
      <c r="E31" s="44"/>
      <c r="J31" s="44"/>
    </row>
    <row r="32" spans="1:12" ht="12.75" customHeight="1">
      <c r="B32" s="44"/>
      <c r="I32" s="44"/>
      <c r="J32" s="44"/>
    </row>
    <row r="33" spans="2:11" ht="12.75" customHeight="1">
      <c r="B33" s="44"/>
      <c r="I33" s="44"/>
    </row>
    <row r="34" spans="2:11" ht="12.75" customHeight="1">
      <c r="B34" s="44"/>
      <c r="I34" s="44"/>
      <c r="K34" s="44"/>
    </row>
    <row r="35" spans="2:11" ht="12.75" customHeight="1">
      <c r="B35" s="44"/>
    </row>
    <row r="36" spans="2:11" ht="12.75" customHeight="1">
      <c r="B36" s="44"/>
      <c r="C36" s="44"/>
      <c r="F36" s="44"/>
    </row>
    <row r="37" spans="2:11" ht="12.75" customHeight="1">
      <c r="B37" s="44"/>
    </row>
    <row r="38" spans="2:11" ht="12.75" customHeight="1">
      <c r="B38" s="44"/>
      <c r="C38" s="44"/>
      <c r="D38" s="44"/>
    </row>
    <row r="39" spans="2:11" ht="12.75" customHeight="1">
      <c r="B39" s="44"/>
      <c r="K39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topLeftCell="A4" workbookViewId="0">
      <selection activeCell="F24" sqref="F24"/>
    </sheetView>
  </sheetViews>
  <sheetFormatPr defaultColWidth="6.875" defaultRowHeight="12.75" customHeight="1"/>
  <cols>
    <col min="1" max="1" width="12.75" style="36" customWidth="1"/>
    <col min="2" max="2" width="27.5" style="36" customWidth="1"/>
    <col min="3" max="6" width="18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spans="1:8" ht="20.100000000000001" customHeight="1">
      <c r="A1" s="35" t="s">
        <v>492</v>
      </c>
      <c r="B1" s="44"/>
    </row>
    <row r="2" spans="1:8" ht="44.25" customHeight="1">
      <c r="A2" s="176" t="s">
        <v>523</v>
      </c>
      <c r="B2" s="176"/>
      <c r="C2" s="176"/>
      <c r="D2" s="176"/>
      <c r="E2" s="176"/>
      <c r="F2" s="176"/>
      <c r="G2" s="176"/>
      <c r="H2" s="176"/>
    </row>
    <row r="3" spans="1:8" ht="20.100000000000001" customHeight="1">
      <c r="A3" s="103"/>
      <c r="B3" s="104"/>
      <c r="C3" s="102"/>
      <c r="D3" s="102"/>
      <c r="E3" s="102"/>
      <c r="F3" s="102"/>
      <c r="G3" s="102"/>
      <c r="H3" s="96"/>
    </row>
    <row r="4" spans="1:8" ht="25.5" customHeight="1">
      <c r="A4" s="41"/>
      <c r="B4" s="40"/>
      <c r="C4" s="41"/>
      <c r="D4" s="41"/>
      <c r="E4" s="41"/>
      <c r="F4" s="41"/>
      <c r="G4" s="41"/>
      <c r="H4" s="59" t="s">
        <v>311</v>
      </c>
    </row>
    <row r="5" spans="1:8" ht="20.100000000000001" customHeight="1">
      <c r="A5" s="105" t="s">
        <v>330</v>
      </c>
      <c r="B5" s="105" t="s">
        <v>331</v>
      </c>
      <c r="C5" s="105" t="s">
        <v>316</v>
      </c>
      <c r="D5" s="106" t="s">
        <v>333</v>
      </c>
      <c r="E5" s="105" t="s">
        <v>334</v>
      </c>
      <c r="F5" s="105" t="s">
        <v>454</v>
      </c>
      <c r="G5" s="105" t="s">
        <v>455</v>
      </c>
      <c r="H5" s="105" t="s">
        <v>456</v>
      </c>
    </row>
    <row r="6" spans="1:8" ht="20.100000000000001" customHeight="1">
      <c r="A6" s="164" t="s">
        <v>480</v>
      </c>
      <c r="B6" s="165"/>
      <c r="C6" s="125">
        <f>SUM(D6:E6)</f>
        <v>463.27499999999998</v>
      </c>
      <c r="D6" s="119">
        <f>D7+D15+D18+D23+D26</f>
        <v>152.95499999999998</v>
      </c>
      <c r="E6" s="119">
        <f>E7+E15+E18+E23+E26</f>
        <v>310.32</v>
      </c>
      <c r="F6" s="50"/>
      <c r="G6" s="50"/>
      <c r="H6" s="50"/>
    </row>
    <row r="7" spans="1:8" ht="20.100000000000001" customHeight="1">
      <c r="A7" s="155">
        <v>201</v>
      </c>
      <c r="B7" s="156" t="s">
        <v>504</v>
      </c>
      <c r="C7" s="125">
        <f t="shared" ref="C7:C8" si="0">SUM(D7:E7)</f>
        <v>332.85590000000002</v>
      </c>
      <c r="D7" s="125">
        <f>D8+D11+D13</f>
        <v>122.5359</v>
      </c>
      <c r="E7" s="125">
        <f>E8+E11+E13</f>
        <v>210.32</v>
      </c>
      <c r="F7" s="50"/>
      <c r="G7" s="50"/>
      <c r="H7" s="50"/>
    </row>
    <row r="8" spans="1:8" ht="20.100000000000001" customHeight="1">
      <c r="A8" s="155">
        <v>20103</v>
      </c>
      <c r="B8" s="156" t="s">
        <v>505</v>
      </c>
      <c r="C8" s="125">
        <f t="shared" si="0"/>
        <v>162.85589999999999</v>
      </c>
      <c r="D8" s="125">
        <f>SUM(D9:D10)</f>
        <v>122.5359</v>
      </c>
      <c r="E8" s="125">
        <f>SUM(E9:E10)</f>
        <v>40.32</v>
      </c>
      <c r="F8" s="135">
        <f t="shared" ref="F8:H8" si="1">SUM(F9:F19)</f>
        <v>0</v>
      </c>
      <c r="G8" s="135">
        <f t="shared" si="1"/>
        <v>0</v>
      </c>
      <c r="H8" s="135">
        <f t="shared" si="1"/>
        <v>0</v>
      </c>
    </row>
    <row r="9" spans="1:8" ht="20.100000000000001" customHeight="1">
      <c r="A9" s="155">
        <v>2010301</v>
      </c>
      <c r="B9" s="156" t="s">
        <v>525</v>
      </c>
      <c r="C9" s="125">
        <f>SUM(D9:E9)</f>
        <v>122.5359</v>
      </c>
      <c r="D9" s="119">
        <v>122.5359</v>
      </c>
      <c r="E9" s="119"/>
      <c r="F9" s="50"/>
      <c r="G9" s="50"/>
      <c r="H9" s="50"/>
    </row>
    <row r="10" spans="1:8" ht="20.100000000000001" customHeight="1">
      <c r="A10" s="155">
        <v>2010399</v>
      </c>
      <c r="B10" s="156" t="s">
        <v>526</v>
      </c>
      <c r="C10" s="125">
        <f>SUM(D10:E10)</f>
        <v>40.32</v>
      </c>
      <c r="D10" s="119"/>
      <c r="E10" s="119">
        <v>40.32</v>
      </c>
      <c r="F10" s="50"/>
      <c r="G10" s="50"/>
      <c r="H10" s="50"/>
    </row>
    <row r="11" spans="1:8" ht="20.100000000000001" customHeight="1">
      <c r="A11" s="157">
        <v>20113</v>
      </c>
      <c r="B11" s="156" t="s">
        <v>527</v>
      </c>
      <c r="C11" s="159">
        <f t="shared" ref="C11:C17" si="2">SUM(D11:E11)</f>
        <v>150</v>
      </c>
      <c r="D11" s="119"/>
      <c r="E11" s="119">
        <v>150</v>
      </c>
      <c r="F11" s="50"/>
      <c r="G11" s="50"/>
      <c r="H11" s="50"/>
    </row>
    <row r="12" spans="1:8" ht="20.100000000000001" customHeight="1">
      <c r="A12" s="157">
        <v>2011308</v>
      </c>
      <c r="B12" s="156" t="s">
        <v>528</v>
      </c>
      <c r="C12" s="159">
        <f t="shared" si="2"/>
        <v>150</v>
      </c>
      <c r="D12" s="119"/>
      <c r="E12" s="119">
        <v>150</v>
      </c>
      <c r="F12" s="50"/>
      <c r="G12" s="50"/>
      <c r="H12" s="50"/>
    </row>
    <row r="13" spans="1:8" ht="20.100000000000001" customHeight="1">
      <c r="A13" s="157">
        <v>20132</v>
      </c>
      <c r="B13" s="156" t="s">
        <v>529</v>
      </c>
      <c r="C13" s="159">
        <f t="shared" si="2"/>
        <v>20</v>
      </c>
      <c r="D13" s="119"/>
      <c r="E13" s="119">
        <v>20</v>
      </c>
      <c r="F13" s="50"/>
      <c r="G13" s="50"/>
      <c r="H13" s="50"/>
    </row>
    <row r="14" spans="1:8" ht="20.100000000000001" customHeight="1">
      <c r="A14" s="157">
        <v>2013299</v>
      </c>
      <c r="B14" s="156" t="s">
        <v>530</v>
      </c>
      <c r="C14" s="159">
        <f t="shared" si="2"/>
        <v>20</v>
      </c>
      <c r="D14" s="119"/>
      <c r="E14" s="119">
        <v>20</v>
      </c>
      <c r="F14" s="152"/>
      <c r="G14" s="152"/>
      <c r="H14" s="152"/>
    </row>
    <row r="15" spans="1:8" ht="20.100000000000001" customHeight="1">
      <c r="A15" s="157">
        <v>206</v>
      </c>
      <c r="B15" s="156" t="s">
        <v>531</v>
      </c>
      <c r="C15" s="125">
        <f t="shared" si="2"/>
        <v>100</v>
      </c>
      <c r="D15" s="119"/>
      <c r="E15" s="119">
        <v>100</v>
      </c>
      <c r="F15" s="152"/>
      <c r="G15" s="152"/>
      <c r="H15" s="152"/>
    </row>
    <row r="16" spans="1:8" ht="20.100000000000001" customHeight="1">
      <c r="A16" s="157">
        <v>20699</v>
      </c>
      <c r="B16" s="156" t="s">
        <v>532</v>
      </c>
      <c r="C16" s="125">
        <f t="shared" si="2"/>
        <v>100</v>
      </c>
      <c r="D16" s="119"/>
      <c r="E16" s="119">
        <v>100</v>
      </c>
      <c r="F16" s="152"/>
      <c r="G16" s="152"/>
      <c r="H16" s="152"/>
    </row>
    <row r="17" spans="1:9" ht="20.100000000000001" customHeight="1">
      <c r="A17" s="157">
        <v>2069999</v>
      </c>
      <c r="B17" s="156" t="s">
        <v>533</v>
      </c>
      <c r="C17" s="125">
        <f t="shared" si="2"/>
        <v>100</v>
      </c>
      <c r="D17" s="119"/>
      <c r="E17" s="119">
        <v>100</v>
      </c>
      <c r="F17" s="152"/>
      <c r="G17" s="152"/>
      <c r="H17" s="152"/>
      <c r="I17" s="44"/>
    </row>
    <row r="18" spans="1:9" ht="20.100000000000001" customHeight="1">
      <c r="A18" s="157">
        <v>208</v>
      </c>
      <c r="B18" s="156" t="s">
        <v>506</v>
      </c>
      <c r="C18" s="125">
        <f t="shared" ref="C18:C28" si="3">SUM(D18:E18)</f>
        <v>15.57</v>
      </c>
      <c r="D18" s="119">
        <f>SUM(D20:D22)</f>
        <v>15.57</v>
      </c>
      <c r="E18" s="119"/>
      <c r="F18" s="152"/>
      <c r="G18" s="152"/>
      <c r="H18" s="152"/>
    </row>
    <row r="19" spans="1:9" ht="20.100000000000001" customHeight="1">
      <c r="A19" s="157">
        <v>20805</v>
      </c>
      <c r="B19" s="156" t="s">
        <v>507</v>
      </c>
      <c r="C19" s="125">
        <f t="shared" si="3"/>
        <v>15.059100000000001</v>
      </c>
      <c r="D19" s="119">
        <f>SUM(D20:D21)</f>
        <v>15.059100000000001</v>
      </c>
      <c r="E19" s="119"/>
      <c r="F19" s="152"/>
      <c r="G19" s="152"/>
      <c r="H19" s="153"/>
    </row>
    <row r="20" spans="1:9" ht="20.100000000000001" customHeight="1">
      <c r="A20" s="157">
        <v>2080505</v>
      </c>
      <c r="B20" s="156" t="s">
        <v>508</v>
      </c>
      <c r="C20" s="125">
        <f t="shared" si="3"/>
        <v>10.039400000000001</v>
      </c>
      <c r="D20" s="119">
        <v>10.039400000000001</v>
      </c>
      <c r="E20" s="119"/>
      <c r="F20" s="152"/>
      <c r="G20" s="152"/>
      <c r="H20" s="153"/>
    </row>
    <row r="21" spans="1:9" ht="18.75" customHeight="1">
      <c r="A21" s="157">
        <v>2080506</v>
      </c>
      <c r="B21" s="156" t="s">
        <v>509</v>
      </c>
      <c r="C21" s="125">
        <f t="shared" si="3"/>
        <v>5.0197000000000003</v>
      </c>
      <c r="D21" s="119">
        <v>5.0197000000000003</v>
      </c>
      <c r="E21" s="119"/>
      <c r="F21" s="152"/>
      <c r="G21" s="152"/>
      <c r="H21" s="153"/>
      <c r="I21" s="44"/>
    </row>
    <row r="22" spans="1:9" ht="18.75" customHeight="1">
      <c r="A22" s="157">
        <v>2089901</v>
      </c>
      <c r="B22" s="156" t="s">
        <v>510</v>
      </c>
      <c r="C22" s="125">
        <f t="shared" si="3"/>
        <v>0.51090000000000002</v>
      </c>
      <c r="D22" s="119">
        <v>0.51090000000000002</v>
      </c>
      <c r="E22" s="119"/>
      <c r="F22" s="152"/>
      <c r="G22" s="152"/>
      <c r="H22" s="152"/>
    </row>
    <row r="23" spans="1:9" ht="20.25" customHeight="1">
      <c r="A23" s="157">
        <v>210</v>
      </c>
      <c r="B23" s="156" t="s">
        <v>511</v>
      </c>
      <c r="C23" s="125">
        <f t="shared" si="3"/>
        <v>7.1863000000000001</v>
      </c>
      <c r="D23" s="119">
        <f>SUM(D24)</f>
        <v>7.1863000000000001</v>
      </c>
      <c r="E23" s="119"/>
      <c r="F23" s="152"/>
      <c r="G23" s="152"/>
      <c r="H23" s="153"/>
    </row>
    <row r="24" spans="1:9" ht="20.25" customHeight="1">
      <c r="A24" s="157">
        <v>21011</v>
      </c>
      <c r="B24" s="156" t="s">
        <v>512</v>
      </c>
      <c r="C24" s="125">
        <f t="shared" si="3"/>
        <v>7.1863000000000001</v>
      </c>
      <c r="D24" s="119">
        <f>SUM(D25)</f>
        <v>7.1863000000000001</v>
      </c>
      <c r="E24" s="119"/>
      <c r="F24" s="152"/>
      <c r="G24" s="153"/>
      <c r="H24" s="153"/>
    </row>
    <row r="25" spans="1:9" ht="20.25" customHeight="1">
      <c r="A25" s="157">
        <v>2101101</v>
      </c>
      <c r="B25" s="156" t="s">
        <v>534</v>
      </c>
      <c r="C25" s="125">
        <f t="shared" si="3"/>
        <v>7.1863000000000001</v>
      </c>
      <c r="D25" s="119">
        <v>7.1863000000000001</v>
      </c>
      <c r="E25" s="119"/>
      <c r="F25" s="153"/>
      <c r="G25" s="153"/>
      <c r="H25" s="152"/>
    </row>
    <row r="26" spans="1:9" ht="20.25" customHeight="1">
      <c r="A26" s="157">
        <v>221</v>
      </c>
      <c r="B26" s="156" t="s">
        <v>513</v>
      </c>
      <c r="C26" s="125">
        <f t="shared" si="3"/>
        <v>7.6627999999999998</v>
      </c>
      <c r="D26" s="119">
        <v>7.6627999999999998</v>
      </c>
      <c r="E26" s="119"/>
      <c r="F26" s="153"/>
      <c r="G26" s="153"/>
      <c r="H26" s="153"/>
    </row>
    <row r="27" spans="1:9" ht="20.25" customHeight="1">
      <c r="A27" s="157">
        <v>22102</v>
      </c>
      <c r="B27" s="156" t="s">
        <v>514</v>
      </c>
      <c r="C27" s="125">
        <f t="shared" si="3"/>
        <v>7.6627999999999998</v>
      </c>
      <c r="D27" s="119">
        <v>7.6627999999999998</v>
      </c>
      <c r="E27" s="119"/>
      <c r="F27" s="152"/>
      <c r="G27" s="153"/>
      <c r="H27" s="153"/>
    </row>
    <row r="28" spans="1:9" ht="20.25" customHeight="1">
      <c r="A28" s="157">
        <v>2210201</v>
      </c>
      <c r="B28" s="156" t="s">
        <v>515</v>
      </c>
      <c r="C28" s="125">
        <f t="shared" si="3"/>
        <v>7.6627999999999998</v>
      </c>
      <c r="D28" s="119">
        <v>7.6627999999999998</v>
      </c>
      <c r="E28" s="119"/>
      <c r="F28" s="153"/>
      <c r="G28" s="153"/>
      <c r="H28" s="153"/>
    </row>
    <row r="29" spans="1:9" ht="12.75" customHeight="1">
      <c r="B29" s="44"/>
    </row>
    <row r="30" spans="1:9" ht="12.75" customHeight="1">
      <c r="G30" s="44"/>
    </row>
    <row r="31" spans="1:9" ht="12.75" customHeight="1">
      <c r="B31" s="44"/>
    </row>
    <row r="32" spans="1:9" ht="12.75" customHeight="1">
      <c r="C32" s="44"/>
      <c r="G32" s="44"/>
    </row>
  </sheetData>
  <mergeCells count="2">
    <mergeCell ref="A2:H2"/>
    <mergeCell ref="A6:B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2021-03-30T02:49:31Z</dcterms:modified>
</cp:coreProperties>
</file>