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2023年重庆市梁平区水稻生产社会化服务项目建设任务及资金预算" sheetId="1" r:id="rId1"/>
  </sheets>
  <definedNames>
    <definedName name="_xlnm._FilterDatabase" localSheetId="0" hidden="1">'2023年重庆市梁平区水稻生产社会化服务项目建设任务及资金预算'!$A$3:$AG$134</definedName>
    <definedName name="_xlnm.Print_Titles" localSheetId="0">'2023年重庆市梁平区水稻生产社会化服务项目建设任务及资金预算'!$1:$3</definedName>
  </definedNames>
  <calcPr calcId="144525"/>
</workbook>
</file>

<file path=xl/sharedStrings.xml><?xml version="1.0" encoding="utf-8"?>
<sst xmlns="http://schemas.openxmlformats.org/spreadsheetml/2006/main" count="542" uniqueCount="318">
  <si>
    <t>2023年重庆市梁平区水稻生产社会化服务项目建设任务及资金预算表</t>
  </si>
  <si>
    <t>序号</t>
  </si>
  <si>
    <t>服务组织名称</t>
  </si>
  <si>
    <t>联系人</t>
  </si>
  <si>
    <t>乡镇（街道）</t>
  </si>
  <si>
    <t>服务地点</t>
  </si>
  <si>
    <t>服务对象</t>
  </si>
  <si>
    <t>服务方式</t>
  </si>
  <si>
    <t>批复面积</t>
  </si>
  <si>
    <t>资金核算（万元）</t>
  </si>
  <si>
    <t>资金核算汇总（万元）</t>
  </si>
  <si>
    <t>机耕</t>
  </si>
  <si>
    <t>育插秧</t>
  </si>
  <si>
    <t>直播</t>
  </si>
  <si>
    <r>
      <rPr>
        <sz val="11"/>
        <rFont val="方正仿宋_GBK"/>
        <charset val="134"/>
      </rPr>
      <t>统防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次</t>
    </r>
  </si>
  <si>
    <t>重庆梁平区大坪益民农业发展专业合作社</t>
  </si>
  <si>
    <t>叶相斌</t>
  </si>
  <si>
    <t>荫平镇</t>
  </si>
  <si>
    <r>
      <rPr>
        <sz val="11"/>
        <rFont val="方正仿宋_GBK"/>
        <charset val="134"/>
      </rPr>
      <t>七斗村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</si>
  <si>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梁平区鑫山种植家庭农场</t>
  </si>
  <si>
    <t>大户</t>
  </si>
  <si>
    <r>
      <rPr>
        <sz val="11"/>
        <rFont val="方正仿宋_GBK"/>
        <charset val="134"/>
      </rPr>
      <t>大坪村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</si>
  <si>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小农户</t>
  </si>
  <si>
    <t>托管</t>
  </si>
  <si>
    <t>云龙镇</t>
  </si>
  <si>
    <r>
      <rPr>
        <sz val="11"/>
        <rFont val="方正仿宋_GBK"/>
        <charset val="134"/>
      </rPr>
      <t>护云村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</si>
  <si>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重庆市梁平区沐颜农机服务专业合作社</t>
  </si>
  <si>
    <t>刘金发</t>
  </si>
  <si>
    <r>
      <rPr>
        <sz val="11"/>
        <rFont val="方正仿宋_GBK"/>
        <charset val="134"/>
      </rPr>
      <t>光华村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</si>
  <si>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李晓东</t>
  </si>
  <si>
    <r>
      <rPr>
        <sz val="11"/>
        <rFont val="方正仿宋_GBK"/>
        <charset val="134"/>
      </rPr>
      <t>光华村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</si>
  <si>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邱洪君</t>
  </si>
  <si>
    <t>和林镇</t>
  </si>
  <si>
    <r>
      <rPr>
        <sz val="11"/>
        <rFont val="方正仿宋_GBK"/>
        <charset val="134"/>
      </rPr>
      <t>大冲村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</si>
  <si>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郭永琴</t>
  </si>
  <si>
    <r>
      <rPr>
        <sz val="11"/>
        <rFont val="方正仿宋_GBK"/>
        <charset val="134"/>
      </rPr>
      <t>大冲村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</si>
  <si>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熊有川</t>
  </si>
  <si>
    <t>梁平区聚奎镇顺安村股份经济合作联合社</t>
  </si>
  <si>
    <t>刘远海</t>
  </si>
  <si>
    <t>聚奎镇</t>
  </si>
  <si>
    <r>
      <rPr>
        <sz val="11"/>
        <rFont val="方正仿宋_GBK"/>
        <charset val="134"/>
      </rPr>
      <t>顺安村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</si>
  <si>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德维水稻种植家庭农场</t>
  </si>
  <si>
    <t>梁平区龙门镇文圣村股份经济合作联合社</t>
  </si>
  <si>
    <t>游永平</t>
  </si>
  <si>
    <t>龙门镇</t>
  </si>
  <si>
    <t>文圣村、明亮村、河龙村、沙井村、龙凤社区</t>
  </si>
  <si>
    <r>
      <rPr>
        <sz val="11"/>
        <rFont val="方正仿宋_GBK"/>
        <charset val="134"/>
      </rPr>
      <t>乐胜社区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组，河龙村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组，马鞍村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</si>
  <si>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唐云星</t>
  </si>
  <si>
    <t>乐胜社区</t>
  </si>
  <si>
    <t>梁平县生之源种植专业合作社</t>
  </si>
  <si>
    <t>河龙村</t>
  </si>
  <si>
    <t>向文兵</t>
  </si>
  <si>
    <t>文圣村</t>
  </si>
  <si>
    <t>游承栋</t>
  </si>
  <si>
    <t>汪三蓉</t>
  </si>
  <si>
    <t>明亮村</t>
  </si>
  <si>
    <t>姚太福</t>
  </si>
  <si>
    <t>李助胜</t>
  </si>
  <si>
    <t>梁平区龙门镇马鞍村股份经济合作联合社</t>
  </si>
  <si>
    <t>石本琼</t>
  </si>
  <si>
    <r>
      <rPr>
        <sz val="11"/>
        <rFont val="方正仿宋_GBK"/>
        <charset val="134"/>
      </rPr>
      <t>马鞍村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组，龙凤社区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组，明亮村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</si>
  <si>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重庆市梁平区相扬水稻种植股份合作社</t>
  </si>
  <si>
    <t>刘春兰</t>
  </si>
  <si>
    <r>
      <rPr>
        <sz val="11"/>
        <rFont val="方正仿宋_GBK"/>
        <charset val="134"/>
      </rPr>
      <t>三清村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组、双河村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</si>
  <si>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东风村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</si>
  <si>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朱传强</t>
  </si>
  <si>
    <r>
      <rPr>
        <sz val="11"/>
        <rFont val="方正仿宋_GBK"/>
        <charset val="134"/>
      </rPr>
      <t>东风村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组，同心村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</si>
  <si>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重庆田种秧农业开发有限公司</t>
  </si>
  <si>
    <t>重庆市梁平县佳洪农机服务专业合作社</t>
  </si>
  <si>
    <t>李昌凡</t>
  </si>
  <si>
    <r>
      <rPr>
        <sz val="11"/>
        <rFont val="方正仿宋_GBK"/>
        <charset val="134"/>
      </rPr>
      <t>大石村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</si>
  <si>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东风村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</si>
  <si>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邝宪平</t>
  </si>
  <si>
    <t>梁平县鸿升家庭农场</t>
  </si>
  <si>
    <t>徐敦千</t>
  </si>
  <si>
    <t>碧山镇</t>
  </si>
  <si>
    <t>清平社区、川主村、平桥村、小河村</t>
  </si>
  <si>
    <t>川主村</t>
  </si>
  <si>
    <t>周述高</t>
  </si>
  <si>
    <t>碧山村</t>
  </si>
  <si>
    <t>石安书</t>
  </si>
  <si>
    <t>梁平区张根文种植场</t>
  </si>
  <si>
    <t>张根文</t>
  </si>
  <si>
    <t>新盛镇</t>
  </si>
  <si>
    <r>
      <rPr>
        <sz val="11"/>
        <rFont val="方正仿宋_GBK"/>
        <charset val="134"/>
      </rPr>
      <t>新盛村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</si>
  <si>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冉啟义</t>
  </si>
  <si>
    <r>
      <rPr>
        <sz val="11"/>
        <rFont val="方正仿宋_GBK"/>
        <charset val="134"/>
      </rPr>
      <t>新盛村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</si>
  <si>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贺孟楷</t>
  </si>
  <si>
    <r>
      <rPr>
        <sz val="11"/>
        <rFont val="方正仿宋_GBK"/>
        <charset val="134"/>
      </rPr>
      <t>新盛村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</si>
  <si>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张云明</t>
  </si>
  <si>
    <r>
      <rPr>
        <sz val="11"/>
        <rFont val="方正仿宋_GBK"/>
        <charset val="134"/>
      </rPr>
      <t>新盛村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</si>
  <si>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屈超国</t>
  </si>
  <si>
    <t>姚太国</t>
  </si>
  <si>
    <r>
      <rPr>
        <sz val="11"/>
        <rFont val="方正仿宋_GBK"/>
        <charset val="134"/>
      </rPr>
      <t>铁树村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</si>
  <si>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刘自美</t>
  </si>
  <si>
    <r>
      <rPr>
        <sz val="11"/>
        <rFont val="方正仿宋_GBK"/>
        <charset val="134"/>
      </rPr>
      <t>铁树村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</si>
  <si>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邓邦教</t>
  </si>
  <si>
    <r>
      <rPr>
        <sz val="11"/>
        <rFont val="方正仿宋_GBK"/>
        <charset val="134"/>
      </rPr>
      <t>铁树村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</si>
  <si>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申绪高</t>
  </si>
  <si>
    <r>
      <rPr>
        <sz val="11"/>
        <rFont val="方正仿宋_GBK"/>
        <charset val="134"/>
      </rPr>
      <t>永兴村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</si>
  <si>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陈元华</t>
  </si>
  <si>
    <r>
      <rPr>
        <sz val="11"/>
        <rFont val="方正仿宋_GBK"/>
        <charset val="134"/>
      </rPr>
      <t>万炉村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</si>
  <si>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唐洪平</t>
  </si>
  <si>
    <t>梁平区文化镇永远村股份经济合作联合社</t>
  </si>
  <si>
    <t>樊昌素</t>
  </si>
  <si>
    <t>文化镇</t>
  </si>
  <si>
    <r>
      <rPr>
        <sz val="11"/>
        <rFont val="方正仿宋_GBK"/>
        <charset val="134"/>
      </rPr>
      <t>三寨村，永远村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组，长春村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</si>
  <si>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街道社区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</si>
  <si>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梁尤俊水稻种植家庭农场</t>
  </si>
  <si>
    <r>
      <rPr>
        <sz val="11"/>
        <rFont val="方正仿宋_GBK"/>
        <charset val="134"/>
      </rPr>
      <t>合家村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</si>
  <si>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钱家坝水稻种植家庭农场</t>
  </si>
  <si>
    <r>
      <rPr>
        <sz val="11"/>
        <rFont val="方正仿宋_GBK"/>
        <charset val="134"/>
      </rPr>
      <t>和平村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</si>
  <si>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李定忠</t>
  </si>
  <si>
    <t>重庆田中秧农业科技股份合作社</t>
  </si>
  <si>
    <t>杨贤平</t>
  </si>
  <si>
    <t>竹山镇</t>
  </si>
  <si>
    <t>猎神村</t>
  </si>
  <si>
    <t>猎神村股份经济合作联合社</t>
  </si>
  <si>
    <t>竹丰社区</t>
  </si>
  <si>
    <t>竹丰社区股份经济合作联合社</t>
  </si>
  <si>
    <t>柏家镇</t>
  </si>
  <si>
    <t>三新村</t>
  </si>
  <si>
    <t>三新村股份经济合作联合社</t>
  </si>
  <si>
    <t>明达镇</t>
  </si>
  <si>
    <t>红八村、朝阳村、天台社区</t>
  </si>
  <si>
    <t>重庆市梁平区明月山现代农业有限公司</t>
  </si>
  <si>
    <t>星桥镇</t>
  </si>
  <si>
    <t>星桥社区</t>
  </si>
  <si>
    <t>何治川</t>
  </si>
  <si>
    <t>唐忠海</t>
  </si>
  <si>
    <t>扈槽村</t>
  </si>
  <si>
    <t>重庆知稻生态农业有限公司</t>
  </si>
  <si>
    <t>屏锦镇</t>
  </si>
  <si>
    <t>桂湾村</t>
  </si>
  <si>
    <t>重庆市梁平区丰梁家庭农场</t>
  </si>
  <si>
    <t>礼让镇</t>
  </si>
  <si>
    <t>新拱村</t>
  </si>
  <si>
    <t>刘弟礼</t>
  </si>
  <si>
    <r>
      <rPr>
        <sz val="11"/>
        <rFont val="方正仿宋_GBK"/>
        <charset val="134"/>
      </rPr>
      <t>爱和村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组，大来村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</si>
  <si>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王德全</t>
  </si>
  <si>
    <t>梁平县周全农资经营部</t>
  </si>
  <si>
    <t>姚国碧</t>
  </si>
  <si>
    <t>大观镇</t>
  </si>
  <si>
    <r>
      <rPr>
        <sz val="11"/>
        <rFont val="方正仿宋_GBK"/>
        <charset val="134"/>
      </rPr>
      <t>梅花村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</si>
  <si>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重庆市梁平区周国清农机专业合作社</t>
  </si>
  <si>
    <t>周国清</t>
  </si>
  <si>
    <t>双桂街道</t>
  </si>
  <si>
    <r>
      <rPr>
        <sz val="11"/>
        <rFont val="方正仿宋_GBK"/>
        <charset val="134"/>
      </rPr>
      <t>盐河村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</si>
  <si>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安胜镇</t>
  </si>
  <si>
    <r>
      <rPr>
        <sz val="11"/>
        <rFont val="方正仿宋_GBK"/>
        <charset val="134"/>
      </rPr>
      <t>梁安社区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组，金平村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组，龙印村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组，井坝村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</si>
  <si>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金平村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</si>
  <si>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谢世华</t>
  </si>
  <si>
    <r>
      <rPr>
        <sz val="11"/>
        <rFont val="方正仿宋_GBK"/>
        <charset val="134"/>
      </rPr>
      <t>龙印村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</si>
  <si>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重庆玄月山生物科技有限公司</t>
  </si>
  <si>
    <t>重庆玉圣果蔬种植专业合作社</t>
  </si>
  <si>
    <t>陆威</t>
  </si>
  <si>
    <t>回龙镇</t>
  </si>
  <si>
    <r>
      <rPr>
        <sz val="11"/>
        <rFont val="方正仿宋_GBK"/>
        <charset val="134"/>
      </rPr>
      <t>双龙村</t>
    </r>
    <r>
      <rPr>
        <sz val="11"/>
        <rFont val="Times New Roman"/>
        <charset val="134"/>
      </rPr>
      <t>1-6</t>
    </r>
    <r>
      <rPr>
        <sz val="11"/>
        <rFont val="方正仿宋_GBK"/>
        <charset val="134"/>
      </rPr>
      <t>组、云阳村</t>
    </r>
    <r>
      <rPr>
        <sz val="11"/>
        <rFont val="Times New Roman"/>
        <charset val="134"/>
      </rPr>
      <t>1-6</t>
    </r>
    <r>
      <rPr>
        <sz val="11"/>
        <rFont val="方正仿宋_GBK"/>
        <charset val="134"/>
      </rPr>
      <t>组、安居社区</t>
    </r>
    <r>
      <rPr>
        <sz val="11"/>
        <rFont val="Times New Roman"/>
        <charset val="134"/>
      </rPr>
      <t>1-5</t>
    </r>
    <r>
      <rPr>
        <sz val="11"/>
        <rFont val="方正仿宋_GBK"/>
        <charset val="134"/>
      </rPr>
      <t>组、八一村</t>
    </r>
    <r>
      <rPr>
        <sz val="11"/>
        <rFont val="Times New Roman"/>
        <charset val="134"/>
      </rPr>
      <t>1-5</t>
    </r>
    <r>
      <rPr>
        <sz val="11"/>
        <rFont val="方正仿宋_GBK"/>
        <charset val="134"/>
      </rPr>
      <t>组、红星村</t>
    </r>
    <r>
      <rPr>
        <sz val="11"/>
        <rFont val="Times New Roman"/>
        <charset val="134"/>
      </rPr>
      <t>1-7</t>
    </r>
    <r>
      <rPr>
        <sz val="11"/>
        <rFont val="方正仿宋_GBK"/>
        <charset val="134"/>
      </rPr>
      <t>组、民胜村</t>
    </r>
    <r>
      <rPr>
        <sz val="11"/>
        <rFont val="Times New Roman"/>
        <charset val="134"/>
      </rPr>
      <t>1-7</t>
    </r>
    <r>
      <rPr>
        <sz val="11"/>
        <rFont val="方正仿宋_GBK"/>
        <charset val="134"/>
      </rPr>
      <t>组、杨柳社区</t>
    </r>
    <r>
      <rPr>
        <sz val="11"/>
        <rFont val="Times New Roman"/>
        <charset val="134"/>
      </rPr>
      <t>1-5</t>
    </r>
    <r>
      <rPr>
        <sz val="11"/>
        <rFont val="方正仿宋_GBK"/>
        <charset val="134"/>
      </rPr>
      <t>组、清平村</t>
    </r>
    <r>
      <rPr>
        <sz val="11"/>
        <rFont val="Times New Roman"/>
        <charset val="134"/>
      </rPr>
      <t>1-8</t>
    </r>
    <r>
      <rPr>
        <sz val="11"/>
        <rFont val="方正仿宋_GBK"/>
        <charset val="134"/>
      </rPr>
      <t>组、回龙村</t>
    </r>
    <r>
      <rPr>
        <sz val="11"/>
        <rFont val="Times New Roman"/>
        <charset val="134"/>
      </rPr>
      <t>1-10</t>
    </r>
    <r>
      <rPr>
        <sz val="11"/>
        <rFont val="方正仿宋_GBK"/>
        <charset val="134"/>
      </rPr>
      <t>组、鹞子村</t>
    </r>
    <r>
      <rPr>
        <sz val="11"/>
        <rFont val="Times New Roman"/>
        <charset val="134"/>
      </rPr>
      <t>1-6</t>
    </r>
    <r>
      <rPr>
        <sz val="11"/>
        <rFont val="方正仿宋_GBK"/>
        <charset val="134"/>
      </rPr>
      <t>组、寒岭村</t>
    </r>
    <r>
      <rPr>
        <sz val="11"/>
        <rFont val="Times New Roman"/>
        <charset val="134"/>
      </rPr>
      <t>1-6</t>
    </r>
    <r>
      <rPr>
        <sz val="11"/>
        <rFont val="方正仿宋_GBK"/>
        <charset val="134"/>
      </rPr>
      <t>组、天福村</t>
    </r>
    <r>
      <rPr>
        <sz val="11"/>
        <rFont val="Times New Roman"/>
        <charset val="134"/>
      </rPr>
      <t>1-5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</si>
  <si>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清平村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组，寒岭村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</si>
  <si>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梁平县光英粮油种植基地</t>
  </si>
  <si>
    <r>
      <rPr>
        <sz val="11"/>
        <rFont val="方正仿宋_GBK"/>
        <charset val="134"/>
      </rPr>
      <t>红星村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</si>
  <si>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梁平区周榜武种植经营部</t>
  </si>
  <si>
    <t>梁平区昂禾农业服务部</t>
  </si>
  <si>
    <t>袁涛</t>
  </si>
  <si>
    <r>
      <rPr>
        <sz val="11"/>
        <rFont val="方正仿宋_GBK"/>
        <charset val="134"/>
      </rPr>
      <t>凉水村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组</t>
    </r>
  </si>
  <si>
    <t>重庆顺丰生态农业发展有限公司</t>
  </si>
  <si>
    <t>牛头村</t>
  </si>
  <si>
    <t>重庆市田作欢农业服务有限公司</t>
  </si>
  <si>
    <t>吴祖春</t>
  </si>
  <si>
    <r>
      <rPr>
        <sz val="11"/>
        <rFont val="方正仿宋_GBK"/>
        <charset val="134"/>
      </rPr>
      <t>凉水村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</si>
  <si>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梁平区春晓农资经营部</t>
  </si>
  <si>
    <t>重庆市梁平区红银农机专业合作社</t>
  </si>
  <si>
    <t>谢红银</t>
  </si>
  <si>
    <r>
      <rPr>
        <sz val="11"/>
        <rFont val="方正仿宋_GBK"/>
        <charset val="134"/>
      </rPr>
      <t>正直社区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</si>
  <si>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屏锦社区</t>
  </si>
  <si>
    <t>张明才</t>
  </si>
  <si>
    <t>屏锦社区、万年社区</t>
  </si>
  <si>
    <t>潘正江</t>
  </si>
  <si>
    <t>腰塘村</t>
  </si>
  <si>
    <t>重庆恒思农业股份合作社</t>
  </si>
  <si>
    <t>万年社区</t>
  </si>
  <si>
    <t>田光庆</t>
  </si>
  <si>
    <r>
      <rPr>
        <sz val="11"/>
        <rFont val="方正仿宋_GBK"/>
        <charset val="134"/>
      </rPr>
      <t>河井村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</si>
  <si>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高代成</t>
  </si>
  <si>
    <r>
      <rPr>
        <sz val="11"/>
        <rFont val="方正仿宋_GBK"/>
        <charset val="134"/>
      </rPr>
      <t>清平村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组，兴农村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</si>
  <si>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重庆市梁平区农欣水稻种植家庭农场</t>
  </si>
  <si>
    <r>
      <rPr>
        <sz val="11"/>
        <rFont val="方正仿宋_GBK"/>
        <charset val="134"/>
      </rPr>
      <t>山河村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</si>
  <si>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陈舰艇</t>
  </si>
  <si>
    <r>
      <rPr>
        <sz val="11"/>
        <rFont val="方正仿宋_GBK"/>
        <charset val="134"/>
      </rPr>
      <t>席帽村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组，爱和村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</si>
  <si>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李和德</t>
  </si>
  <si>
    <r>
      <rPr>
        <sz val="11"/>
        <rFont val="方正仿宋_GBK"/>
        <charset val="134"/>
      </rPr>
      <t>爱和村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组，聚奎村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组</t>
    </r>
  </si>
  <si>
    <t>重庆市爱和花谷农业开发有限公司</t>
  </si>
  <si>
    <t>梁平区屏锦镇四方村股份经济合作联合社</t>
  </si>
  <si>
    <t>吴书学</t>
  </si>
  <si>
    <r>
      <rPr>
        <sz val="11"/>
        <rFont val="方正仿宋_GBK"/>
        <charset val="134"/>
      </rPr>
      <t>新拱桥村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组，双寨村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</si>
  <si>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梁平区刘欢水稻种植家庭农场</t>
  </si>
  <si>
    <r>
      <rPr>
        <sz val="11"/>
        <rFont val="方正仿宋_GBK"/>
        <charset val="134"/>
      </rPr>
      <t>四方村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</si>
  <si>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四方村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</si>
  <si>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谢京宏</t>
  </si>
  <si>
    <r>
      <rPr>
        <sz val="11"/>
        <rFont val="方正仿宋_GBK"/>
        <charset val="134"/>
      </rPr>
      <t>茂林村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</si>
  <si>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邱小林</t>
  </si>
  <si>
    <t>四方村，桂湾村、横梁村</t>
  </si>
  <si>
    <t>重庆市梁平区味源现代农业专业合作社</t>
  </si>
  <si>
    <t>李世飞</t>
  </si>
  <si>
    <t>铁门乡</t>
  </si>
  <si>
    <r>
      <rPr>
        <sz val="11"/>
        <rFont val="方正仿宋_GBK"/>
        <charset val="134"/>
      </rPr>
      <t>铁门社区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</si>
  <si>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重庆市梁平区嘉香农业专业合作社</t>
  </si>
  <si>
    <t>合兴街道</t>
  </si>
  <si>
    <t>雨家村</t>
  </si>
  <si>
    <t>重庆鑫晨雨家农业科技有限公司</t>
  </si>
  <si>
    <r>
      <rPr>
        <sz val="11"/>
        <rFont val="方正仿宋_GBK"/>
        <charset val="134"/>
      </rPr>
      <t>护城社区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</si>
  <si>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李万胜</t>
  </si>
  <si>
    <t>新华村</t>
  </si>
  <si>
    <t>卜文波</t>
  </si>
  <si>
    <r>
      <rPr>
        <sz val="11"/>
        <rFont val="方正仿宋_GBK"/>
        <charset val="134"/>
      </rPr>
      <t>新拱村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</si>
  <si>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龙伦富</t>
  </si>
  <si>
    <r>
      <rPr>
        <sz val="11"/>
        <rFont val="方正仿宋_GBK"/>
        <charset val="134"/>
      </rPr>
      <t>川西村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</si>
  <si>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重庆市梁平区孟哲水稻种植场</t>
  </si>
  <si>
    <r>
      <rPr>
        <sz val="11"/>
        <rFont val="方正仿宋_GBK"/>
        <charset val="134"/>
      </rPr>
      <t>七斗村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组，新拱村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组，柳荫社区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</si>
  <si>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重庆市莹化水稻种植场</t>
  </si>
  <si>
    <t>梁山街道</t>
  </si>
  <si>
    <r>
      <rPr>
        <sz val="11"/>
        <rFont val="方正仿宋_GBK"/>
        <charset val="134"/>
      </rPr>
      <t>大福社区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</si>
  <si>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申君勇</t>
  </si>
  <si>
    <t>龙桥村</t>
  </si>
  <si>
    <t>陈杰</t>
  </si>
  <si>
    <t>龙印村</t>
  </si>
  <si>
    <t>梁平县瑞丰米业有限公司</t>
  </si>
  <si>
    <t>长塘村</t>
  </si>
  <si>
    <t>横梁村</t>
  </si>
  <si>
    <t>七星镇</t>
  </si>
  <si>
    <t>仁安村</t>
  </si>
  <si>
    <r>
      <rPr>
        <sz val="11"/>
        <rFont val="方正仿宋_GBK"/>
        <charset val="134"/>
      </rPr>
      <t>凤凰村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组，新华村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组，同河村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</si>
  <si>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复平镇</t>
  </si>
  <si>
    <t>大龙村</t>
  </si>
  <si>
    <t>梁平县罗毛农业机械专业合作社</t>
  </si>
  <si>
    <t>罗先华</t>
  </si>
  <si>
    <t>迎水村</t>
  </si>
  <si>
    <t>安复村</t>
  </si>
  <si>
    <t>金平村</t>
  </si>
  <si>
    <t>重庆市梁平区泥巴香农业开发专业合作社</t>
  </si>
  <si>
    <t>仁贤街道</t>
  </si>
  <si>
    <t>白鹤村</t>
  </si>
  <si>
    <t>王海</t>
  </si>
  <si>
    <r>
      <rPr>
        <sz val="11"/>
        <rFont val="方正仿宋_GBK"/>
        <charset val="134"/>
      </rPr>
      <t>两路村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</si>
  <si>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重庆稻里生态有限公司</t>
  </si>
  <si>
    <t>三龙村</t>
  </si>
  <si>
    <t>蒋伟</t>
  </si>
  <si>
    <r>
      <rPr>
        <sz val="11"/>
        <rFont val="方正仿宋_GBK"/>
        <charset val="134"/>
      </rPr>
      <t>桥铺村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</si>
  <si>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重庆蔬新达农业发展有限公司</t>
  </si>
  <si>
    <r>
      <rPr>
        <sz val="11"/>
        <rFont val="方正仿宋_GBK"/>
        <charset val="134"/>
      </rPr>
      <t>川西村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</si>
  <si>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龚来兵</t>
  </si>
  <si>
    <t>清都村</t>
  </si>
  <si>
    <t>张富润</t>
  </si>
  <si>
    <t>凉水村</t>
  </si>
  <si>
    <t>曾少丽</t>
  </si>
  <si>
    <t>重庆捷梁农机股份合作社</t>
  </si>
  <si>
    <t>邓中</t>
  </si>
  <si>
    <r>
      <rPr>
        <sz val="11"/>
        <rFont val="方正仿宋_GBK"/>
        <charset val="134"/>
      </rPr>
      <t>河井村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</si>
  <si>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吴元安</t>
  </si>
  <si>
    <r>
      <rPr>
        <sz val="11"/>
        <rFont val="方正仿宋_GBK"/>
        <charset val="134"/>
      </rPr>
      <t>两路村</t>
    </r>
    <r>
      <rPr>
        <sz val="11"/>
        <rFont val="Times New Roman"/>
        <charset val="134"/>
      </rPr>
      <t>7-11</t>
    </r>
    <r>
      <rPr>
        <sz val="11"/>
        <rFont val="方正仿宋_GBK"/>
        <charset val="134"/>
      </rPr>
      <t>组</t>
    </r>
  </si>
  <si>
    <t>重庆市梁平区瑞稔水稻种植家庭农场</t>
  </si>
  <si>
    <r>
      <rPr>
        <sz val="11"/>
        <rFont val="方正仿宋_GBK"/>
        <charset val="134"/>
      </rPr>
      <t>星桥社区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</si>
  <si>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刘昌志</t>
  </si>
  <si>
    <r>
      <rPr>
        <sz val="11"/>
        <rFont val="方正仿宋_GBK"/>
        <charset val="134"/>
      </rPr>
      <t>大长村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</si>
  <si>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邓钦川</t>
  </si>
  <si>
    <t>金刚村</t>
  </si>
  <si>
    <t>汪文珍</t>
  </si>
  <si>
    <r>
      <rPr>
        <sz val="11"/>
        <rFont val="方正仿宋_GBK"/>
        <charset val="134"/>
      </rPr>
      <t>河龙村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组，马鞍村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组，乐胜社区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组，龙凤社区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</si>
  <si>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乐都社区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；金刚村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组；新盛村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组，银杏村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</si>
  <si>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梁平区科兴农业服务部</t>
  </si>
  <si>
    <t>孙红刚</t>
  </si>
  <si>
    <t>五福村，金刚村，永兴村，联盟村，铁树村</t>
  </si>
  <si>
    <t>梁平区聚奎镇顺长岭村村股份经济合作联合社</t>
  </si>
  <si>
    <t>李和莲</t>
  </si>
  <si>
    <t>长岭村</t>
  </si>
  <si>
    <t>重庆市梁平区仁贤农机服务股份合作社</t>
  </si>
  <si>
    <t>温成相</t>
  </si>
  <si>
    <t>两路村</t>
  </si>
  <si>
    <t>两路村股份经济合作联合社</t>
  </si>
  <si>
    <r>
      <rPr>
        <sz val="11"/>
        <rFont val="方正仿宋_GBK"/>
        <charset val="134"/>
      </rPr>
      <t>宏山村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</si>
  <si>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谢宝祥</t>
  </si>
  <si>
    <r>
      <rPr>
        <sz val="11"/>
        <rFont val="方正仿宋_GBK"/>
        <charset val="134"/>
      </rPr>
      <t>，仁贤村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组，白鹤村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组，广福村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</si>
  <si>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梁平县众齐力农机服务专业合作社</t>
  </si>
  <si>
    <t>肖章俊</t>
  </si>
  <si>
    <t>清平社区</t>
  </si>
  <si>
    <t>孙远建</t>
  </si>
  <si>
    <t>平桥村</t>
  </si>
  <si>
    <t>肖文国</t>
  </si>
  <si>
    <t>清平社区、平桥村、新元村、金屏村</t>
  </si>
  <si>
    <t>重庆市梁平区瑞乡谷水稻种植股份合作社</t>
  </si>
  <si>
    <t>蓝永金</t>
  </si>
  <si>
    <t>袁驿镇</t>
  </si>
  <si>
    <t>叶岩村</t>
  </si>
  <si>
    <t>邓长丽</t>
  </si>
  <si>
    <t>川主村、新元村、黄桥社区、金屏村、水岩村</t>
  </si>
  <si>
    <r>
      <rPr>
        <sz val="11"/>
        <rFont val="方正仿宋_GBK"/>
        <charset val="134"/>
      </rPr>
      <t>重庆市梁平区荣耀宏农机农民专业合作社</t>
    </r>
    <r>
      <rPr>
        <sz val="11"/>
        <rFont val="Times New Roman"/>
        <charset val="134"/>
      </rPr>
      <t xml:space="preserve">
</t>
    </r>
  </si>
  <si>
    <t>屈仁耀</t>
  </si>
  <si>
    <t>明达村、新益村、朝阳村、坪山村、红八村、龙马村、福来村、天台社区、长久村</t>
  </si>
  <si>
    <t>梁平区龙祖湾蔬菜种植场</t>
  </si>
  <si>
    <t>向明理</t>
  </si>
  <si>
    <r>
      <rPr>
        <sz val="11"/>
        <rFont val="方正仿宋_GBK"/>
        <charset val="134"/>
      </rPr>
      <t>乐英村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组，光华村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</si>
  <si>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梁平县绿丰蔬菜种植专业合作社</t>
  </si>
  <si>
    <r>
      <rPr>
        <sz val="11"/>
        <rFont val="方正仿宋_GBK"/>
        <charset val="134"/>
      </rPr>
      <t>三坝村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组，柳荫社区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13</t>
    </r>
    <r>
      <rPr>
        <sz val="11"/>
        <rFont val="方正仿宋_GBK"/>
        <charset val="134"/>
      </rPr>
      <t>组</t>
    </r>
  </si>
  <si>
    <t>梁平区荫平镇在燕水稻种植场</t>
  </si>
  <si>
    <r>
      <rPr>
        <sz val="11"/>
        <rFont val="方正仿宋_GBK"/>
        <charset val="134"/>
      </rPr>
      <t>太平社区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</si>
  <si>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重庆市金禾水稻种植股份合作社</t>
  </si>
  <si>
    <t>陈文</t>
  </si>
  <si>
    <r>
      <rPr>
        <sz val="11"/>
        <rFont val="方正仿宋_GBK"/>
        <charset val="134"/>
      </rPr>
      <t>新拱村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组，老营村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组，河川村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</si>
  <si>
    <r>
      <rPr>
        <sz val="11"/>
        <rFont val="方正仿宋_GBK"/>
        <charset val="134"/>
      </rPr>
      <t>福来村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组、红八村、龙马村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组、天台村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组、长久村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组、朝阳村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</si>
  <si>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宏山村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</si>
  <si>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高碑村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组，大来村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组，长岭村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</si>
  <si>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山河村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</si>
  <si>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桂湾村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组，芋禾村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组、和睦社区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组，柏树村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</si>
  <si>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湖洋村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</si>
  <si>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重庆市梁平区成生水稻种植场</t>
  </si>
  <si>
    <r>
      <rPr>
        <sz val="11"/>
        <rFont val="方正仿宋_GBK"/>
        <charset val="134"/>
      </rPr>
      <t>红八村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组</t>
    </r>
  </si>
  <si>
    <t>梁平区译源农业服务部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</si>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</sst>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6"/>
  <sheetViews>
    <sheetView tabSelected="1" zoomScale="110" zoomScaleNormal="110" workbookViewId="0">
      <pane xSplit="1" ySplit="3" topLeftCell="B10" activePane="bottomRight" state="frozen"/>
      <selection/>
      <selection pane="topRight"/>
      <selection pane="bottomLeft"/>
      <selection pane="bottomRight" activeCell="M24" sqref="M24:M25"/>
    </sheetView>
  </sheetViews>
  <sheetFormatPr defaultColWidth="9" defaultRowHeight="15"/>
  <cols>
    <col min="1" max="1" width="3.75" style="7" customWidth="1"/>
    <col min="2" max="2" width="13.4" style="8" customWidth="1"/>
    <col min="3" max="3" width="7.375" style="7" customWidth="1"/>
    <col min="4" max="4" width="8.875" style="9" customWidth="1"/>
    <col min="5" max="5" width="28.1833333333333" style="8" customWidth="1"/>
    <col min="6" max="6" width="25.5" style="8" customWidth="1"/>
    <col min="7" max="7" width="6.25" style="8" customWidth="1"/>
    <col min="8" max="8" width="10.125" style="7" customWidth="1"/>
    <col min="9" max="9" width="10.75" style="7" customWidth="1"/>
    <col min="10" max="10" width="7.5" style="7" customWidth="1"/>
    <col min="11" max="11" width="9.875" style="7" customWidth="1"/>
    <col min="12" max="12" width="12.625" style="10"/>
    <col min="13" max="13" width="11.125" style="11"/>
  </cols>
  <sheetData>
    <row r="1" ht="28.5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4"/>
      <c r="J2" s="14"/>
      <c r="K2" s="14"/>
      <c r="L2" s="13" t="s">
        <v>9</v>
      </c>
      <c r="M2" s="13" t="s">
        <v>10</v>
      </c>
    </row>
    <row r="3" spans="1:13">
      <c r="A3" s="14"/>
      <c r="B3" s="14"/>
      <c r="C3" s="14"/>
      <c r="D3" s="13"/>
      <c r="E3" s="14"/>
      <c r="F3" s="14"/>
      <c r="G3" s="13"/>
      <c r="H3" s="13" t="s">
        <v>11</v>
      </c>
      <c r="I3" s="13" t="s">
        <v>12</v>
      </c>
      <c r="J3" s="13" t="s">
        <v>13</v>
      </c>
      <c r="K3" s="13" t="s">
        <v>14</v>
      </c>
      <c r="L3" s="13"/>
      <c r="M3" s="13"/>
    </row>
    <row r="4" s="1" customFormat="1" spans="1:13">
      <c r="A4" s="15">
        <v>1</v>
      </c>
      <c r="B4" s="16" t="s">
        <v>15</v>
      </c>
      <c r="C4" s="16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4">
        <v>0</v>
      </c>
      <c r="I4" s="14">
        <v>138.6</v>
      </c>
      <c r="J4" s="14"/>
      <c r="K4" s="14">
        <v>138.6</v>
      </c>
      <c r="L4" s="19">
        <f>(H4*40+I4*60+J4*30+K4*30)/10000</f>
        <v>1.2474</v>
      </c>
      <c r="M4" s="20">
        <f>L4+L5+L6</f>
        <v>3.6764</v>
      </c>
    </row>
    <row r="5" s="2" customFormat="1" spans="1:33">
      <c r="A5" s="15"/>
      <c r="B5" s="16"/>
      <c r="C5" s="16"/>
      <c r="D5" s="13"/>
      <c r="E5" s="13" t="s">
        <v>21</v>
      </c>
      <c r="F5" s="13" t="s">
        <v>22</v>
      </c>
      <c r="G5" s="13" t="s">
        <v>23</v>
      </c>
      <c r="H5" s="14">
        <v>237</v>
      </c>
      <c r="I5" s="14"/>
      <c r="J5" s="14"/>
      <c r="K5" s="14">
        <v>237</v>
      </c>
      <c r="L5" s="19">
        <f t="shared" ref="L5:L48" si="0">(H5*40+I5*60+J5*30+K5*30)/10000</f>
        <v>1.659</v>
      </c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8"/>
    </row>
    <row r="6" s="1" customFormat="1" spans="1:13">
      <c r="A6" s="15"/>
      <c r="B6" s="16"/>
      <c r="C6" s="16"/>
      <c r="D6" s="17" t="s">
        <v>24</v>
      </c>
      <c r="E6" s="16" t="s">
        <v>25</v>
      </c>
      <c r="F6" s="16" t="s">
        <v>22</v>
      </c>
      <c r="G6" s="13" t="s">
        <v>23</v>
      </c>
      <c r="H6" s="15">
        <v>110</v>
      </c>
      <c r="I6" s="15"/>
      <c r="J6" s="15"/>
      <c r="K6" s="15">
        <v>110</v>
      </c>
      <c r="L6" s="19">
        <f t="shared" si="0"/>
        <v>0.77</v>
      </c>
      <c r="M6" s="20"/>
    </row>
    <row r="7" s="1" customFormat="1" ht="18" customHeight="1" spans="1:13">
      <c r="A7" s="15">
        <v>2</v>
      </c>
      <c r="B7" s="16" t="s">
        <v>26</v>
      </c>
      <c r="C7" s="16" t="s">
        <v>27</v>
      </c>
      <c r="D7" s="17" t="s">
        <v>17</v>
      </c>
      <c r="E7" s="16" t="s">
        <v>28</v>
      </c>
      <c r="F7" s="16" t="s">
        <v>29</v>
      </c>
      <c r="G7" s="16" t="s">
        <v>20</v>
      </c>
      <c r="H7" s="15">
        <v>0</v>
      </c>
      <c r="I7" s="15">
        <v>108.5</v>
      </c>
      <c r="J7" s="15">
        <v>70</v>
      </c>
      <c r="K7" s="15">
        <v>178.5</v>
      </c>
      <c r="L7" s="19">
        <f t="shared" si="0"/>
        <v>1.3965</v>
      </c>
      <c r="M7" s="22">
        <f>L7+L8+L9+L10</f>
        <v>5.03754</v>
      </c>
    </row>
    <row r="8" s="1" customFormat="1" ht="17" customHeight="1" spans="1:13">
      <c r="A8" s="15"/>
      <c r="B8" s="18"/>
      <c r="C8" s="18"/>
      <c r="D8" s="17"/>
      <c r="E8" s="16" t="s">
        <v>30</v>
      </c>
      <c r="F8" s="16" t="s">
        <v>31</v>
      </c>
      <c r="G8" s="16" t="s">
        <v>20</v>
      </c>
      <c r="H8" s="15">
        <v>0</v>
      </c>
      <c r="I8" s="15">
        <v>87.2</v>
      </c>
      <c r="J8" s="15"/>
      <c r="K8" s="15">
        <v>87.2</v>
      </c>
      <c r="L8" s="19">
        <f t="shared" si="0"/>
        <v>0.7848</v>
      </c>
      <c r="M8" s="23"/>
    </row>
    <row r="9" s="1" customFormat="1" spans="1:13">
      <c r="A9" s="15"/>
      <c r="B9" s="18"/>
      <c r="C9" s="18"/>
      <c r="D9" s="17" t="s">
        <v>32</v>
      </c>
      <c r="E9" s="16" t="s">
        <v>33</v>
      </c>
      <c r="F9" s="16" t="s">
        <v>34</v>
      </c>
      <c r="G9" s="16" t="s">
        <v>20</v>
      </c>
      <c r="H9" s="15"/>
      <c r="I9" s="15">
        <v>154.7</v>
      </c>
      <c r="J9" s="15"/>
      <c r="K9" s="15">
        <v>154.7</v>
      </c>
      <c r="L9" s="19">
        <f t="shared" si="0"/>
        <v>1.3923</v>
      </c>
      <c r="M9" s="23"/>
    </row>
    <row r="10" s="1" customFormat="1" spans="1:13">
      <c r="A10" s="15"/>
      <c r="B10" s="18"/>
      <c r="C10" s="18"/>
      <c r="D10" s="17"/>
      <c r="E10" s="16" t="s">
        <v>35</v>
      </c>
      <c r="F10" s="16" t="s">
        <v>36</v>
      </c>
      <c r="G10" s="16" t="s">
        <v>20</v>
      </c>
      <c r="H10" s="15"/>
      <c r="I10" s="15">
        <v>162.66</v>
      </c>
      <c r="J10" s="15"/>
      <c r="K10" s="15">
        <v>162.66</v>
      </c>
      <c r="L10" s="19">
        <f t="shared" si="0"/>
        <v>1.46394</v>
      </c>
      <c r="M10" s="24"/>
    </row>
    <row r="11" s="3" customFormat="1" ht="45" spans="1:13">
      <c r="A11" s="15">
        <v>3</v>
      </c>
      <c r="B11" s="16" t="s">
        <v>37</v>
      </c>
      <c r="C11" s="17" t="s">
        <v>38</v>
      </c>
      <c r="D11" s="17" t="s">
        <v>39</v>
      </c>
      <c r="E11" s="16" t="s">
        <v>40</v>
      </c>
      <c r="F11" s="16" t="s">
        <v>41</v>
      </c>
      <c r="G11" s="16" t="s">
        <v>20</v>
      </c>
      <c r="H11" s="15">
        <v>0</v>
      </c>
      <c r="I11" s="15">
        <v>300</v>
      </c>
      <c r="J11" s="15"/>
      <c r="K11" s="15">
        <v>300</v>
      </c>
      <c r="L11" s="19">
        <f t="shared" si="0"/>
        <v>2.7</v>
      </c>
      <c r="M11" s="18">
        <f>L11</f>
        <v>2.7</v>
      </c>
    </row>
    <row r="12" s="3" customFormat="1" ht="30" spans="1:13">
      <c r="A12" s="15">
        <v>4</v>
      </c>
      <c r="B12" s="16" t="s">
        <v>42</v>
      </c>
      <c r="C12" s="17" t="s">
        <v>43</v>
      </c>
      <c r="D12" s="17" t="s">
        <v>44</v>
      </c>
      <c r="E12" s="16" t="s">
        <v>45</v>
      </c>
      <c r="F12" s="16" t="s">
        <v>22</v>
      </c>
      <c r="G12" s="16" t="s">
        <v>23</v>
      </c>
      <c r="H12" s="15">
        <v>1410.67</v>
      </c>
      <c r="I12" s="15">
        <v>1410.67</v>
      </c>
      <c r="J12" s="15"/>
      <c r="K12" s="15">
        <v>1410.67</v>
      </c>
      <c r="L12" s="19">
        <f t="shared" si="0"/>
        <v>18.33871</v>
      </c>
      <c r="M12" s="25">
        <f>L12+L13+L14+L15+L16+L17+L18+L19</f>
        <v>33.42649</v>
      </c>
    </row>
    <row r="13" s="1" customFormat="1" ht="30" spans="1:13">
      <c r="A13" s="15"/>
      <c r="B13" s="18"/>
      <c r="C13" s="15"/>
      <c r="D13" s="17"/>
      <c r="E13" s="16" t="s">
        <v>46</v>
      </c>
      <c r="F13" s="16" t="s">
        <v>47</v>
      </c>
      <c r="G13" s="16" t="s">
        <v>20</v>
      </c>
      <c r="H13" s="15">
        <v>0</v>
      </c>
      <c r="I13" s="15">
        <v>335.85</v>
      </c>
      <c r="J13" s="15"/>
      <c r="K13" s="15">
        <v>335.85</v>
      </c>
      <c r="L13" s="19">
        <f t="shared" si="0"/>
        <v>3.02265</v>
      </c>
      <c r="M13" s="26"/>
    </row>
    <row r="14" s="1" customFormat="1" ht="30" spans="1:13">
      <c r="A14" s="15"/>
      <c r="B14" s="18"/>
      <c r="C14" s="15"/>
      <c r="D14" s="17"/>
      <c r="E14" s="16" t="s">
        <v>48</v>
      </c>
      <c r="F14" s="16" t="s">
        <v>49</v>
      </c>
      <c r="G14" s="16" t="s">
        <v>20</v>
      </c>
      <c r="H14" s="15">
        <v>0</v>
      </c>
      <c r="I14" s="15">
        <v>500</v>
      </c>
      <c r="J14" s="15"/>
      <c r="K14" s="15">
        <v>500</v>
      </c>
      <c r="L14" s="19">
        <f t="shared" si="0"/>
        <v>4.5</v>
      </c>
      <c r="M14" s="26"/>
    </row>
    <row r="15" s="1" customFormat="1" ht="18" customHeight="1" spans="1:13">
      <c r="A15" s="15"/>
      <c r="B15" s="18"/>
      <c r="C15" s="15"/>
      <c r="D15" s="17"/>
      <c r="E15" s="16" t="s">
        <v>50</v>
      </c>
      <c r="F15" s="16" t="s">
        <v>51</v>
      </c>
      <c r="G15" s="16" t="s">
        <v>20</v>
      </c>
      <c r="H15" s="15">
        <v>0</v>
      </c>
      <c r="I15" s="15">
        <v>215.25</v>
      </c>
      <c r="J15" s="15"/>
      <c r="K15" s="15">
        <v>215.25</v>
      </c>
      <c r="L15" s="19">
        <f t="shared" si="0"/>
        <v>1.93725</v>
      </c>
      <c r="M15" s="26"/>
    </row>
    <row r="16" s="1" customFormat="1" ht="17" customHeight="1" spans="1:13">
      <c r="A16" s="15"/>
      <c r="B16" s="18"/>
      <c r="C16" s="15"/>
      <c r="D16" s="17"/>
      <c r="E16" s="16" t="s">
        <v>52</v>
      </c>
      <c r="F16" s="16" t="s">
        <v>53</v>
      </c>
      <c r="G16" s="16" t="s">
        <v>20</v>
      </c>
      <c r="H16" s="15">
        <v>0</v>
      </c>
      <c r="I16" s="15">
        <v>345.57</v>
      </c>
      <c r="J16" s="15"/>
      <c r="K16" s="15">
        <v>345.57</v>
      </c>
      <c r="L16" s="19">
        <f t="shared" si="0"/>
        <v>3.11013</v>
      </c>
      <c r="M16" s="26"/>
    </row>
    <row r="17" s="1" customFormat="1" ht="16" customHeight="1" spans="1:13">
      <c r="A17" s="15"/>
      <c r="B17" s="18"/>
      <c r="C17" s="15"/>
      <c r="D17" s="17"/>
      <c r="E17" s="16" t="s">
        <v>52</v>
      </c>
      <c r="F17" s="16" t="s">
        <v>54</v>
      </c>
      <c r="G17" s="16" t="s">
        <v>20</v>
      </c>
      <c r="H17" s="15">
        <v>0</v>
      </c>
      <c r="I17" s="15">
        <v>110</v>
      </c>
      <c r="J17" s="15"/>
      <c r="K17" s="15">
        <v>110</v>
      </c>
      <c r="L17" s="19">
        <f t="shared" si="0"/>
        <v>0.99</v>
      </c>
      <c r="M17" s="26"/>
    </row>
    <row r="18" s="1" customFormat="1" ht="17" customHeight="1" spans="1:13">
      <c r="A18" s="15"/>
      <c r="B18" s="18"/>
      <c r="C18" s="15"/>
      <c r="D18" s="17"/>
      <c r="E18" s="16" t="s">
        <v>55</v>
      </c>
      <c r="F18" s="16" t="s">
        <v>56</v>
      </c>
      <c r="G18" s="16" t="s">
        <v>20</v>
      </c>
      <c r="H18" s="15">
        <v>0</v>
      </c>
      <c r="I18" s="15">
        <v>106.55</v>
      </c>
      <c r="J18" s="15"/>
      <c r="K18" s="15">
        <v>106.55</v>
      </c>
      <c r="L18" s="19">
        <f t="shared" si="0"/>
        <v>0.95895</v>
      </c>
      <c r="M18" s="26"/>
    </row>
    <row r="19" s="1" customFormat="1" ht="18" customHeight="1" spans="1:13">
      <c r="A19" s="15"/>
      <c r="B19" s="18"/>
      <c r="C19" s="15"/>
      <c r="D19" s="17"/>
      <c r="E19" s="16" t="s">
        <v>55</v>
      </c>
      <c r="F19" s="16" t="s">
        <v>57</v>
      </c>
      <c r="G19" s="16" t="s">
        <v>20</v>
      </c>
      <c r="H19" s="15">
        <v>0</v>
      </c>
      <c r="I19" s="15">
        <v>63.2</v>
      </c>
      <c r="J19" s="15"/>
      <c r="K19" s="15">
        <v>63.2</v>
      </c>
      <c r="L19" s="19">
        <f t="shared" si="0"/>
        <v>0.5688</v>
      </c>
      <c r="M19" s="27"/>
    </row>
    <row r="20" s="3" customFormat="1" ht="45" spans="1:13">
      <c r="A20" s="15">
        <v>5</v>
      </c>
      <c r="B20" s="16" t="s">
        <v>58</v>
      </c>
      <c r="C20" s="17" t="s">
        <v>59</v>
      </c>
      <c r="D20" s="17" t="s">
        <v>44</v>
      </c>
      <c r="E20" s="16" t="s">
        <v>60</v>
      </c>
      <c r="F20" s="16" t="s">
        <v>22</v>
      </c>
      <c r="G20" s="16" t="s">
        <v>23</v>
      </c>
      <c r="H20" s="15">
        <v>220</v>
      </c>
      <c r="I20" s="15">
        <v>220</v>
      </c>
      <c r="J20" s="15"/>
      <c r="K20" s="15">
        <v>220</v>
      </c>
      <c r="L20" s="19">
        <f t="shared" si="0"/>
        <v>2.86</v>
      </c>
      <c r="M20" s="18">
        <f>L20</f>
        <v>2.86</v>
      </c>
    </row>
    <row r="21" s="3" customFormat="1" spans="1:13">
      <c r="A21" s="15">
        <v>6</v>
      </c>
      <c r="B21" s="16" t="s">
        <v>61</v>
      </c>
      <c r="C21" s="17" t="s">
        <v>62</v>
      </c>
      <c r="D21" s="17" t="s">
        <v>24</v>
      </c>
      <c r="E21" s="16" t="s">
        <v>63</v>
      </c>
      <c r="F21" s="16" t="s">
        <v>22</v>
      </c>
      <c r="G21" s="16" t="s">
        <v>23</v>
      </c>
      <c r="H21" s="15">
        <v>361.8</v>
      </c>
      <c r="I21" s="15">
        <v>361.8</v>
      </c>
      <c r="J21" s="15"/>
      <c r="K21" s="15">
        <v>361.8</v>
      </c>
      <c r="L21" s="19">
        <f t="shared" si="0"/>
        <v>4.7034</v>
      </c>
      <c r="M21" s="25">
        <f>L21+L22+L23</f>
        <v>7.175268</v>
      </c>
    </row>
    <row r="22" s="1" customFormat="1" spans="1:13">
      <c r="A22" s="15"/>
      <c r="B22" s="18"/>
      <c r="C22" s="15"/>
      <c r="D22" s="17"/>
      <c r="E22" s="16" t="s">
        <v>64</v>
      </c>
      <c r="F22" s="16" t="s">
        <v>65</v>
      </c>
      <c r="G22" s="16" t="s">
        <v>20</v>
      </c>
      <c r="H22" s="15">
        <v>0</v>
      </c>
      <c r="I22" s="15">
        <v>101.28</v>
      </c>
      <c r="J22" s="15"/>
      <c r="K22" s="15">
        <v>101.28</v>
      </c>
      <c r="L22" s="19">
        <f t="shared" si="0"/>
        <v>0.91152</v>
      </c>
      <c r="M22" s="26"/>
    </row>
    <row r="23" s="1" customFormat="1" ht="30" spans="1:13">
      <c r="A23" s="15"/>
      <c r="B23" s="18"/>
      <c r="C23" s="15"/>
      <c r="D23" s="17"/>
      <c r="E23" s="16" t="s">
        <v>66</v>
      </c>
      <c r="F23" s="16" t="s">
        <v>67</v>
      </c>
      <c r="G23" s="16" t="s">
        <v>20</v>
      </c>
      <c r="H23" s="15">
        <v>0</v>
      </c>
      <c r="I23" s="15">
        <v>173.372</v>
      </c>
      <c r="J23" s="15"/>
      <c r="K23" s="15">
        <v>173.372</v>
      </c>
      <c r="L23" s="19">
        <f t="shared" si="0"/>
        <v>1.560348</v>
      </c>
      <c r="M23" s="26"/>
    </row>
    <row r="24" s="3" customFormat="1" ht="17" customHeight="1" spans="1:13">
      <c r="A24" s="15">
        <v>7</v>
      </c>
      <c r="B24" s="16" t="s">
        <v>68</v>
      </c>
      <c r="C24" s="17" t="s">
        <v>69</v>
      </c>
      <c r="D24" s="17" t="s">
        <v>24</v>
      </c>
      <c r="E24" s="16" t="s">
        <v>70</v>
      </c>
      <c r="F24" s="16" t="s">
        <v>22</v>
      </c>
      <c r="G24" s="16" t="s">
        <v>23</v>
      </c>
      <c r="H24" s="15">
        <v>362</v>
      </c>
      <c r="I24" s="15">
        <v>276</v>
      </c>
      <c r="J24" s="15"/>
      <c r="K24" s="15">
        <v>362</v>
      </c>
      <c r="L24" s="19">
        <f t="shared" si="0"/>
        <v>4.19</v>
      </c>
      <c r="M24" s="25">
        <f>L24+L25</f>
        <v>4.85258</v>
      </c>
    </row>
    <row r="25" s="1" customFormat="1" ht="51" customHeight="1" spans="1:13">
      <c r="A25" s="15"/>
      <c r="B25" s="18"/>
      <c r="C25" s="15"/>
      <c r="D25" s="17"/>
      <c r="E25" s="16" t="s">
        <v>71</v>
      </c>
      <c r="F25" s="16" t="s">
        <v>72</v>
      </c>
      <c r="G25" s="16" t="s">
        <v>20</v>
      </c>
      <c r="H25" s="15">
        <v>0</v>
      </c>
      <c r="I25" s="15">
        <v>73.62</v>
      </c>
      <c r="J25" s="15"/>
      <c r="K25" s="15">
        <v>73.62</v>
      </c>
      <c r="L25" s="19">
        <f t="shared" si="0"/>
        <v>0.66258</v>
      </c>
      <c r="M25" s="27"/>
    </row>
    <row r="26" s="4" customFormat="1" ht="32" customHeight="1" spans="1:13">
      <c r="A26" s="18">
        <v>8</v>
      </c>
      <c r="B26" s="16" t="s">
        <v>73</v>
      </c>
      <c r="C26" s="16" t="s">
        <v>74</v>
      </c>
      <c r="D26" s="16" t="s">
        <v>75</v>
      </c>
      <c r="E26" s="16" t="s">
        <v>76</v>
      </c>
      <c r="F26" s="16" t="s">
        <v>22</v>
      </c>
      <c r="G26" s="16" t="s">
        <v>23</v>
      </c>
      <c r="H26" s="18">
        <v>1000</v>
      </c>
      <c r="I26" s="18">
        <v>221.2</v>
      </c>
      <c r="J26" s="18"/>
      <c r="K26" s="18">
        <v>829.6</v>
      </c>
      <c r="L26" s="19">
        <f t="shared" si="0"/>
        <v>7.816</v>
      </c>
      <c r="M26" s="25">
        <f>L26+L27+L28</f>
        <v>10.516</v>
      </c>
    </row>
    <row r="27" s="5" customFormat="1" spans="1:13">
      <c r="A27" s="18"/>
      <c r="B27" s="18"/>
      <c r="C27" s="18"/>
      <c r="D27" s="16"/>
      <c r="E27" s="16" t="s">
        <v>77</v>
      </c>
      <c r="F27" s="16" t="s">
        <v>78</v>
      </c>
      <c r="G27" s="16" t="s">
        <v>20</v>
      </c>
      <c r="H27" s="18">
        <v>0</v>
      </c>
      <c r="I27" s="18">
        <v>180</v>
      </c>
      <c r="J27" s="18"/>
      <c r="K27" s="18">
        <v>180</v>
      </c>
      <c r="L27" s="19">
        <f t="shared" si="0"/>
        <v>1.62</v>
      </c>
      <c r="M27" s="26"/>
    </row>
    <row r="28" s="5" customFormat="1" spans="1:13">
      <c r="A28" s="18"/>
      <c r="B28" s="18"/>
      <c r="C28" s="18"/>
      <c r="D28" s="16"/>
      <c r="E28" s="16" t="s">
        <v>79</v>
      </c>
      <c r="F28" s="16" t="s">
        <v>80</v>
      </c>
      <c r="G28" s="16" t="s">
        <v>20</v>
      </c>
      <c r="H28" s="18">
        <v>0</v>
      </c>
      <c r="I28" s="18"/>
      <c r="J28" s="18"/>
      <c r="K28" s="18">
        <v>360</v>
      </c>
      <c r="L28" s="19">
        <f t="shared" si="0"/>
        <v>1.08</v>
      </c>
      <c r="M28" s="27"/>
    </row>
    <row r="29" s="1" customFormat="1" spans="1:13">
      <c r="A29" s="17">
        <v>9</v>
      </c>
      <c r="B29" s="16" t="s">
        <v>81</v>
      </c>
      <c r="C29" s="17" t="s">
        <v>82</v>
      </c>
      <c r="D29" s="17" t="s">
        <v>83</v>
      </c>
      <c r="E29" s="16" t="s">
        <v>84</v>
      </c>
      <c r="F29" s="16" t="s">
        <v>85</v>
      </c>
      <c r="G29" s="16" t="s">
        <v>20</v>
      </c>
      <c r="H29" s="15">
        <v>0</v>
      </c>
      <c r="I29" s="15"/>
      <c r="J29" s="15">
        <v>416.24</v>
      </c>
      <c r="K29" s="15">
        <v>416.24</v>
      </c>
      <c r="L29" s="19">
        <f t="shared" si="0"/>
        <v>2.49744</v>
      </c>
      <c r="M29" s="23">
        <f>L29+L30+L31+L32+L33+L34+L35+L36+L37+L38</f>
        <v>15.00708</v>
      </c>
    </row>
    <row r="30" s="1" customFormat="1" spans="1:13">
      <c r="A30" s="17"/>
      <c r="B30" s="16"/>
      <c r="C30" s="17"/>
      <c r="D30" s="17"/>
      <c r="E30" s="16" t="s">
        <v>86</v>
      </c>
      <c r="F30" s="16" t="s">
        <v>87</v>
      </c>
      <c r="G30" s="16" t="s">
        <v>20</v>
      </c>
      <c r="H30" s="15">
        <v>0</v>
      </c>
      <c r="I30" s="15"/>
      <c r="J30" s="15">
        <v>164</v>
      </c>
      <c r="K30" s="15">
        <v>164</v>
      </c>
      <c r="L30" s="19">
        <f t="shared" si="0"/>
        <v>0.984</v>
      </c>
      <c r="M30" s="23"/>
    </row>
    <row r="31" s="1" customFormat="1" spans="1:13">
      <c r="A31" s="17"/>
      <c r="B31" s="16"/>
      <c r="C31" s="17"/>
      <c r="D31" s="17"/>
      <c r="E31" s="16" t="s">
        <v>88</v>
      </c>
      <c r="F31" s="16" t="s">
        <v>89</v>
      </c>
      <c r="G31" s="16" t="s">
        <v>20</v>
      </c>
      <c r="H31" s="15">
        <v>0</v>
      </c>
      <c r="I31" s="15"/>
      <c r="J31" s="15">
        <v>94.61</v>
      </c>
      <c r="K31" s="15">
        <v>94.61</v>
      </c>
      <c r="L31" s="19">
        <f t="shared" si="0"/>
        <v>0.56766</v>
      </c>
      <c r="M31" s="23"/>
    </row>
    <row r="32" s="1" customFormat="1" spans="1:13">
      <c r="A32" s="17"/>
      <c r="B32" s="16"/>
      <c r="C32" s="17"/>
      <c r="D32" s="17"/>
      <c r="E32" s="16" t="s">
        <v>90</v>
      </c>
      <c r="F32" s="16" t="s">
        <v>91</v>
      </c>
      <c r="G32" s="16" t="s">
        <v>20</v>
      </c>
      <c r="H32" s="15">
        <v>0</v>
      </c>
      <c r="I32" s="15"/>
      <c r="J32" s="15">
        <v>115.25</v>
      </c>
      <c r="K32" s="15">
        <v>115.25</v>
      </c>
      <c r="L32" s="19">
        <f t="shared" si="0"/>
        <v>0.6915</v>
      </c>
      <c r="M32" s="23"/>
    </row>
    <row r="33" s="1" customFormat="1" spans="1:13">
      <c r="A33" s="17"/>
      <c r="B33" s="16"/>
      <c r="C33" s="17"/>
      <c r="D33" s="17"/>
      <c r="E33" s="16" t="s">
        <v>90</v>
      </c>
      <c r="F33" s="16" t="s">
        <v>92</v>
      </c>
      <c r="G33" s="16" t="s">
        <v>20</v>
      </c>
      <c r="H33" s="15">
        <v>0</v>
      </c>
      <c r="I33" s="15"/>
      <c r="J33" s="15">
        <v>421.3</v>
      </c>
      <c r="K33" s="15">
        <v>421.3</v>
      </c>
      <c r="L33" s="19">
        <f t="shared" si="0"/>
        <v>2.5278</v>
      </c>
      <c r="M33" s="23"/>
    </row>
    <row r="34" s="1" customFormat="1" spans="1:13">
      <c r="A34" s="17"/>
      <c r="B34" s="16"/>
      <c r="C34" s="17"/>
      <c r="D34" s="17"/>
      <c r="E34" s="16" t="s">
        <v>93</v>
      </c>
      <c r="F34" s="16" t="s">
        <v>94</v>
      </c>
      <c r="G34" s="16" t="s">
        <v>20</v>
      </c>
      <c r="H34" s="15">
        <v>0</v>
      </c>
      <c r="I34" s="15"/>
      <c r="J34" s="15">
        <v>137.4</v>
      </c>
      <c r="K34" s="15">
        <v>137.4</v>
      </c>
      <c r="L34" s="19">
        <f t="shared" si="0"/>
        <v>0.8244</v>
      </c>
      <c r="M34" s="23"/>
    </row>
    <row r="35" s="1" customFormat="1" spans="1:13">
      <c r="A35" s="17"/>
      <c r="B35" s="16"/>
      <c r="C35" s="17"/>
      <c r="D35" s="17"/>
      <c r="E35" s="16" t="s">
        <v>95</v>
      </c>
      <c r="F35" s="16" t="s">
        <v>96</v>
      </c>
      <c r="G35" s="16" t="s">
        <v>20</v>
      </c>
      <c r="H35" s="15">
        <v>0</v>
      </c>
      <c r="I35" s="15"/>
      <c r="J35" s="15">
        <v>85</v>
      </c>
      <c r="K35" s="15">
        <v>85</v>
      </c>
      <c r="L35" s="19">
        <f t="shared" si="0"/>
        <v>0.51</v>
      </c>
      <c r="M35" s="23"/>
    </row>
    <row r="36" s="1" customFormat="1" spans="1:13">
      <c r="A36" s="17"/>
      <c r="B36" s="16"/>
      <c r="C36" s="17"/>
      <c r="D36" s="17"/>
      <c r="E36" s="16" t="s">
        <v>97</v>
      </c>
      <c r="F36" s="16" t="s">
        <v>98</v>
      </c>
      <c r="G36" s="16" t="s">
        <v>20</v>
      </c>
      <c r="H36" s="15">
        <v>0</v>
      </c>
      <c r="I36" s="15"/>
      <c r="J36" s="15">
        <v>391.38</v>
      </c>
      <c r="K36" s="15">
        <v>391.38</v>
      </c>
      <c r="L36" s="19">
        <f t="shared" si="0"/>
        <v>2.34828</v>
      </c>
      <c r="M36" s="23"/>
    </row>
    <row r="37" s="1" customFormat="1" spans="1:13">
      <c r="A37" s="17"/>
      <c r="B37" s="16"/>
      <c r="C37" s="17"/>
      <c r="D37" s="17"/>
      <c r="E37" s="16" t="s">
        <v>99</v>
      </c>
      <c r="F37" s="16" t="s">
        <v>100</v>
      </c>
      <c r="G37" s="16" t="s">
        <v>20</v>
      </c>
      <c r="H37" s="15">
        <v>0</v>
      </c>
      <c r="I37" s="15"/>
      <c r="J37" s="15">
        <v>176</v>
      </c>
      <c r="K37" s="15">
        <v>176</v>
      </c>
      <c r="L37" s="19">
        <f t="shared" si="0"/>
        <v>1.056</v>
      </c>
      <c r="M37" s="23"/>
    </row>
    <row r="38" s="1" customFormat="1" spans="1:13">
      <c r="A38" s="17"/>
      <c r="B38" s="16"/>
      <c r="C38" s="17"/>
      <c r="D38" s="17"/>
      <c r="E38" s="16" t="s">
        <v>101</v>
      </c>
      <c r="F38" s="16" t="s">
        <v>102</v>
      </c>
      <c r="G38" s="16" t="s">
        <v>20</v>
      </c>
      <c r="H38" s="15">
        <v>0</v>
      </c>
      <c r="I38" s="15"/>
      <c r="J38" s="15">
        <v>500</v>
      </c>
      <c r="K38" s="15">
        <v>500</v>
      </c>
      <c r="L38" s="19">
        <f t="shared" si="0"/>
        <v>3</v>
      </c>
      <c r="M38" s="23"/>
    </row>
    <row r="39" s="1" customFormat="1" customHeight="1" spans="1:13">
      <c r="A39" s="15">
        <v>10</v>
      </c>
      <c r="B39" s="16" t="s">
        <v>103</v>
      </c>
      <c r="C39" s="17" t="s">
        <v>104</v>
      </c>
      <c r="D39" s="17" t="s">
        <v>105</v>
      </c>
      <c r="E39" s="16" t="s">
        <v>106</v>
      </c>
      <c r="F39" s="16" t="s">
        <v>22</v>
      </c>
      <c r="G39" s="16" t="s">
        <v>23</v>
      </c>
      <c r="H39" s="15">
        <v>442.45</v>
      </c>
      <c r="I39" s="15"/>
      <c r="J39" s="15"/>
      <c r="K39" s="15"/>
      <c r="L39" s="19">
        <f t="shared" si="0"/>
        <v>1.7698</v>
      </c>
      <c r="M39" s="22">
        <f>L39+L40+L41+L42</f>
        <v>5.5411</v>
      </c>
    </row>
    <row r="40" s="1" customFormat="1" spans="1:13">
      <c r="A40" s="15"/>
      <c r="B40" s="18"/>
      <c r="C40" s="15"/>
      <c r="D40" s="17"/>
      <c r="E40" s="16" t="s">
        <v>107</v>
      </c>
      <c r="F40" s="16" t="s">
        <v>108</v>
      </c>
      <c r="G40" s="16" t="s">
        <v>20</v>
      </c>
      <c r="H40" s="15">
        <v>0</v>
      </c>
      <c r="I40" s="15">
        <v>181.33</v>
      </c>
      <c r="J40" s="15"/>
      <c r="K40" s="15">
        <v>181.33</v>
      </c>
      <c r="L40" s="19">
        <f t="shared" si="0"/>
        <v>1.63197</v>
      </c>
      <c r="M40" s="23"/>
    </row>
    <row r="41" s="1" customFormat="1" spans="1:13">
      <c r="A41" s="15"/>
      <c r="B41" s="18"/>
      <c r="C41" s="15"/>
      <c r="D41" s="17"/>
      <c r="E41" s="16" t="s">
        <v>109</v>
      </c>
      <c r="F41" s="16" t="s">
        <v>110</v>
      </c>
      <c r="G41" s="16" t="s">
        <v>20</v>
      </c>
      <c r="H41" s="15">
        <v>0</v>
      </c>
      <c r="I41" s="15">
        <v>128.9</v>
      </c>
      <c r="J41" s="15">
        <v>80</v>
      </c>
      <c r="K41" s="15">
        <v>208.39</v>
      </c>
      <c r="L41" s="19">
        <f t="shared" si="0"/>
        <v>1.63857</v>
      </c>
      <c r="M41" s="23"/>
    </row>
    <row r="42" s="1" customFormat="1" spans="1:13">
      <c r="A42" s="15"/>
      <c r="B42" s="18"/>
      <c r="C42" s="15"/>
      <c r="D42" s="17"/>
      <c r="E42" s="16" t="s">
        <v>111</v>
      </c>
      <c r="F42" s="16" t="s">
        <v>112</v>
      </c>
      <c r="G42" s="16" t="s">
        <v>20</v>
      </c>
      <c r="H42" s="15">
        <v>0</v>
      </c>
      <c r="I42" s="15">
        <v>55.64</v>
      </c>
      <c r="J42" s="15"/>
      <c r="K42" s="15">
        <v>55.64</v>
      </c>
      <c r="L42" s="19">
        <f t="shared" si="0"/>
        <v>0.50076</v>
      </c>
      <c r="M42" s="24"/>
    </row>
    <row r="43" s="1" customFormat="1" ht="20" customHeight="1" spans="1:13">
      <c r="A43" s="15">
        <v>11</v>
      </c>
      <c r="B43" s="16" t="s">
        <v>113</v>
      </c>
      <c r="C43" s="17" t="s">
        <v>114</v>
      </c>
      <c r="D43" s="17" t="s">
        <v>115</v>
      </c>
      <c r="E43" s="16" t="s">
        <v>116</v>
      </c>
      <c r="F43" s="16" t="s">
        <v>117</v>
      </c>
      <c r="G43" s="16" t="s">
        <v>20</v>
      </c>
      <c r="H43" s="15">
        <v>0</v>
      </c>
      <c r="I43" s="15">
        <v>278</v>
      </c>
      <c r="J43" s="15"/>
      <c r="K43" s="15">
        <v>278</v>
      </c>
      <c r="L43" s="19">
        <f t="shared" si="0"/>
        <v>2.502</v>
      </c>
      <c r="M43" s="22">
        <f>L43+L44+L45+L46+L47+L48+L49+L50+L51+L52</f>
        <v>24.371745</v>
      </c>
    </row>
    <row r="44" s="1" customFormat="1" ht="20" customHeight="1" spans="1:13">
      <c r="A44" s="15"/>
      <c r="B44" s="18"/>
      <c r="C44" s="15"/>
      <c r="D44" s="17"/>
      <c r="E44" s="16" t="s">
        <v>118</v>
      </c>
      <c r="F44" s="16" t="s">
        <v>119</v>
      </c>
      <c r="G44" s="16" t="s">
        <v>20</v>
      </c>
      <c r="H44" s="15">
        <v>0</v>
      </c>
      <c r="I44" s="15">
        <v>362.5</v>
      </c>
      <c r="J44" s="15"/>
      <c r="K44" s="15">
        <v>362.5</v>
      </c>
      <c r="L44" s="19">
        <f t="shared" si="0"/>
        <v>3.2625</v>
      </c>
      <c r="M44" s="23"/>
    </row>
    <row r="45" s="1" customFormat="1" ht="20" customHeight="1" spans="1:13">
      <c r="A45" s="15"/>
      <c r="B45" s="18"/>
      <c r="C45" s="15"/>
      <c r="D45" s="17" t="s">
        <v>120</v>
      </c>
      <c r="E45" s="16" t="s">
        <v>121</v>
      </c>
      <c r="F45" s="16" t="s">
        <v>122</v>
      </c>
      <c r="G45" s="16" t="s">
        <v>20</v>
      </c>
      <c r="H45" s="15">
        <v>0</v>
      </c>
      <c r="I45" s="15">
        <v>150.17</v>
      </c>
      <c r="J45" s="15"/>
      <c r="K45" s="15">
        <v>150.17</v>
      </c>
      <c r="L45" s="19">
        <f t="shared" si="0"/>
        <v>1.35153</v>
      </c>
      <c r="M45" s="23"/>
    </row>
    <row r="46" s="1" customFormat="1" ht="30" spans="1:13">
      <c r="A46" s="15"/>
      <c r="B46" s="18"/>
      <c r="C46" s="15"/>
      <c r="D46" s="17" t="s">
        <v>123</v>
      </c>
      <c r="E46" s="16" t="s">
        <v>124</v>
      </c>
      <c r="F46" s="16" t="s">
        <v>125</v>
      </c>
      <c r="G46" s="16" t="s">
        <v>20</v>
      </c>
      <c r="H46" s="15">
        <v>0</v>
      </c>
      <c r="I46" s="15"/>
      <c r="J46" s="15"/>
      <c r="K46" s="15">
        <v>500</v>
      </c>
      <c r="L46" s="19">
        <f t="shared" si="0"/>
        <v>1.5</v>
      </c>
      <c r="M46" s="23"/>
    </row>
    <row r="47" s="1" customFormat="1" spans="1:13">
      <c r="A47" s="15"/>
      <c r="B47" s="18"/>
      <c r="C47" s="15"/>
      <c r="D47" s="17" t="s">
        <v>126</v>
      </c>
      <c r="E47" s="16" t="s">
        <v>127</v>
      </c>
      <c r="F47" s="16" t="s">
        <v>128</v>
      </c>
      <c r="G47" s="16" t="s">
        <v>20</v>
      </c>
      <c r="H47" s="15">
        <v>0</v>
      </c>
      <c r="I47" s="15">
        <v>238</v>
      </c>
      <c r="J47" s="15"/>
      <c r="K47" s="15">
        <v>238</v>
      </c>
      <c r="L47" s="19">
        <f t="shared" si="0"/>
        <v>2.142</v>
      </c>
      <c r="M47" s="23"/>
    </row>
    <row r="48" s="1" customFormat="1" spans="1:13">
      <c r="A48" s="15"/>
      <c r="B48" s="18"/>
      <c r="C48" s="15"/>
      <c r="D48" s="17"/>
      <c r="E48" s="16" t="s">
        <v>127</v>
      </c>
      <c r="F48" s="16" t="s">
        <v>129</v>
      </c>
      <c r="G48" s="16" t="s">
        <v>20</v>
      </c>
      <c r="H48" s="15">
        <v>0</v>
      </c>
      <c r="I48" s="15">
        <v>263</v>
      </c>
      <c r="J48" s="15"/>
      <c r="K48" s="15">
        <v>263</v>
      </c>
      <c r="L48" s="19">
        <f t="shared" si="0"/>
        <v>2.367</v>
      </c>
      <c r="M48" s="23"/>
    </row>
    <row r="49" s="1" customFormat="1" spans="1:13">
      <c r="A49" s="15"/>
      <c r="B49" s="18"/>
      <c r="C49" s="15"/>
      <c r="D49" s="17"/>
      <c r="E49" s="16" t="s">
        <v>130</v>
      </c>
      <c r="F49" s="16" t="s">
        <v>131</v>
      </c>
      <c r="G49" s="16" t="s">
        <v>20</v>
      </c>
      <c r="H49" s="15">
        <v>0</v>
      </c>
      <c r="I49" s="15">
        <v>500</v>
      </c>
      <c r="J49" s="15"/>
      <c r="K49" s="15">
        <v>500</v>
      </c>
      <c r="L49" s="19">
        <f t="shared" ref="L49:L112" si="1">(H49*40+I49*60+J49*30+K49*30)/10000</f>
        <v>4.5</v>
      </c>
      <c r="M49" s="23"/>
    </row>
    <row r="50" s="1" customFormat="1" ht="17" customHeight="1" spans="1:13">
      <c r="A50" s="15"/>
      <c r="B50" s="18"/>
      <c r="C50" s="15"/>
      <c r="D50" s="17" t="s">
        <v>132</v>
      </c>
      <c r="E50" s="16" t="s">
        <v>133</v>
      </c>
      <c r="F50" s="16" t="s">
        <v>134</v>
      </c>
      <c r="G50" s="16" t="s">
        <v>20</v>
      </c>
      <c r="H50" s="15">
        <v>0</v>
      </c>
      <c r="I50" s="15">
        <v>500</v>
      </c>
      <c r="J50" s="15"/>
      <c r="K50" s="15">
        <v>500</v>
      </c>
      <c r="L50" s="19">
        <f t="shared" si="1"/>
        <v>4.5</v>
      </c>
      <c r="M50" s="23"/>
    </row>
    <row r="51" s="1" customFormat="1" spans="1:13">
      <c r="A51" s="15"/>
      <c r="B51" s="18"/>
      <c r="C51" s="15"/>
      <c r="D51" s="17" t="s">
        <v>135</v>
      </c>
      <c r="E51" s="16" t="s">
        <v>136</v>
      </c>
      <c r="F51" s="16" t="s">
        <v>137</v>
      </c>
      <c r="G51" s="16" t="s">
        <v>20</v>
      </c>
      <c r="H51" s="15">
        <v>0</v>
      </c>
      <c r="I51" s="15">
        <v>71.1</v>
      </c>
      <c r="J51" s="15"/>
      <c r="K51" s="15">
        <v>71.1</v>
      </c>
      <c r="L51" s="19">
        <f t="shared" si="1"/>
        <v>0.6399</v>
      </c>
      <c r="M51" s="23"/>
    </row>
    <row r="52" s="1" customFormat="1" ht="30" spans="1:13">
      <c r="A52" s="15"/>
      <c r="B52" s="18"/>
      <c r="C52" s="15"/>
      <c r="D52" s="17" t="s">
        <v>39</v>
      </c>
      <c r="E52" s="16" t="s">
        <v>138</v>
      </c>
      <c r="F52" s="16" t="s">
        <v>139</v>
      </c>
      <c r="G52" s="16" t="s">
        <v>20</v>
      </c>
      <c r="H52" s="15">
        <v>0</v>
      </c>
      <c r="I52" s="15">
        <v>178.535</v>
      </c>
      <c r="J52" s="15"/>
      <c r="K52" s="15">
        <v>178.535</v>
      </c>
      <c r="L52" s="19">
        <f t="shared" si="1"/>
        <v>1.606815</v>
      </c>
      <c r="M52" s="24"/>
    </row>
    <row r="53" s="1" customFormat="1" ht="36" customHeight="1" spans="1:13">
      <c r="A53" s="15">
        <v>12</v>
      </c>
      <c r="B53" s="16" t="s">
        <v>140</v>
      </c>
      <c r="C53" s="17" t="s">
        <v>141</v>
      </c>
      <c r="D53" s="17" t="s">
        <v>142</v>
      </c>
      <c r="E53" s="16" t="s">
        <v>143</v>
      </c>
      <c r="F53" s="16" t="s">
        <v>22</v>
      </c>
      <c r="G53" s="16" t="s">
        <v>23</v>
      </c>
      <c r="H53" s="15"/>
      <c r="I53" s="15"/>
      <c r="J53" s="15"/>
      <c r="K53" s="15">
        <v>210</v>
      </c>
      <c r="L53" s="19">
        <f t="shared" si="1"/>
        <v>0.63</v>
      </c>
      <c r="M53" s="20">
        <f>L53</f>
        <v>0.63</v>
      </c>
    </row>
    <row r="54" s="1" customFormat="1" customHeight="1" spans="1:13">
      <c r="A54" s="15">
        <v>13</v>
      </c>
      <c r="B54" s="16" t="s">
        <v>144</v>
      </c>
      <c r="C54" s="17" t="s">
        <v>145</v>
      </c>
      <c r="D54" s="17" t="s">
        <v>146</v>
      </c>
      <c r="E54" s="16" t="s">
        <v>147</v>
      </c>
      <c r="F54" s="16" t="s">
        <v>22</v>
      </c>
      <c r="G54" s="16" t="s">
        <v>23</v>
      </c>
      <c r="H54" s="15">
        <v>342.96</v>
      </c>
      <c r="I54" s="15"/>
      <c r="J54" s="15"/>
      <c r="K54" s="15"/>
      <c r="L54" s="19">
        <f t="shared" si="1"/>
        <v>1.37184</v>
      </c>
      <c r="M54" s="22">
        <f>L54+L55+L56+L57</f>
        <v>16.14058</v>
      </c>
    </row>
    <row r="55" s="1" customFormat="1" ht="44" customHeight="1" spans="1:13">
      <c r="A55" s="15"/>
      <c r="B55" s="18"/>
      <c r="C55" s="15"/>
      <c r="D55" s="17" t="s">
        <v>148</v>
      </c>
      <c r="E55" s="16" t="s">
        <v>149</v>
      </c>
      <c r="F55" s="16" t="s">
        <v>22</v>
      </c>
      <c r="G55" s="16" t="s">
        <v>23</v>
      </c>
      <c r="H55" s="15">
        <v>1352.23</v>
      </c>
      <c r="I55" s="15">
        <v>786.18</v>
      </c>
      <c r="J55" s="15"/>
      <c r="K55" s="15">
        <v>786.18</v>
      </c>
      <c r="L55" s="19">
        <f t="shared" si="1"/>
        <v>12.48454</v>
      </c>
      <c r="M55" s="23"/>
    </row>
    <row r="56" s="1" customFormat="1" spans="1:13">
      <c r="A56" s="15"/>
      <c r="B56" s="18"/>
      <c r="C56" s="15"/>
      <c r="D56" s="17"/>
      <c r="E56" s="16" t="s">
        <v>150</v>
      </c>
      <c r="F56" s="16" t="s">
        <v>151</v>
      </c>
      <c r="G56" s="16" t="s">
        <v>20</v>
      </c>
      <c r="H56" s="15">
        <v>0</v>
      </c>
      <c r="I56" s="15">
        <v>96.8</v>
      </c>
      <c r="J56" s="15"/>
      <c r="K56" s="15">
        <v>96.8</v>
      </c>
      <c r="L56" s="19">
        <f t="shared" si="1"/>
        <v>0.8712</v>
      </c>
      <c r="M56" s="23"/>
    </row>
    <row r="57" s="1" customFormat="1" ht="30" spans="1:13">
      <c r="A57" s="15"/>
      <c r="B57" s="18"/>
      <c r="C57" s="15"/>
      <c r="D57" s="17"/>
      <c r="E57" s="16" t="s">
        <v>152</v>
      </c>
      <c r="F57" s="16" t="s">
        <v>153</v>
      </c>
      <c r="G57" s="16" t="s">
        <v>20</v>
      </c>
      <c r="H57" s="15">
        <v>0</v>
      </c>
      <c r="I57" s="15">
        <v>157</v>
      </c>
      <c r="J57" s="15"/>
      <c r="K57" s="15">
        <v>157</v>
      </c>
      <c r="L57" s="19">
        <f t="shared" si="1"/>
        <v>1.413</v>
      </c>
      <c r="M57" s="24"/>
    </row>
    <row r="58" s="3" customFormat="1" ht="90" spans="1:13">
      <c r="A58" s="15">
        <v>14</v>
      </c>
      <c r="B58" s="16" t="s">
        <v>154</v>
      </c>
      <c r="C58" s="17" t="s">
        <v>155</v>
      </c>
      <c r="D58" s="17" t="s">
        <v>156</v>
      </c>
      <c r="E58" s="16" t="s">
        <v>157</v>
      </c>
      <c r="F58" s="16" t="s">
        <v>22</v>
      </c>
      <c r="G58" s="16" t="s">
        <v>23</v>
      </c>
      <c r="H58" s="15">
        <v>2000</v>
      </c>
      <c r="I58" s="15"/>
      <c r="J58" s="15"/>
      <c r="K58" s="15"/>
      <c r="L58" s="19">
        <f t="shared" si="1"/>
        <v>8</v>
      </c>
      <c r="M58" s="25">
        <f>L58+L59+L60</f>
        <v>10.16</v>
      </c>
    </row>
    <row r="59" s="1" customFormat="1" ht="30" spans="1:13">
      <c r="A59" s="15"/>
      <c r="B59" s="18"/>
      <c r="C59" s="15"/>
      <c r="D59" s="17"/>
      <c r="E59" s="16" t="s">
        <v>158</v>
      </c>
      <c r="F59" s="16" t="s">
        <v>159</v>
      </c>
      <c r="G59" s="16" t="s">
        <v>20</v>
      </c>
      <c r="H59" s="15">
        <v>0</v>
      </c>
      <c r="I59" s="15"/>
      <c r="J59" s="15"/>
      <c r="K59" s="15">
        <v>430</v>
      </c>
      <c r="L59" s="19">
        <f t="shared" si="1"/>
        <v>1.29</v>
      </c>
      <c r="M59" s="26"/>
    </row>
    <row r="60" s="1" customFormat="1" spans="1:13">
      <c r="A60" s="15"/>
      <c r="B60" s="18"/>
      <c r="C60" s="15"/>
      <c r="D60" s="17"/>
      <c r="E60" s="16" t="s">
        <v>160</v>
      </c>
      <c r="F60" s="16" t="s">
        <v>161</v>
      </c>
      <c r="G60" s="16" t="s">
        <v>20</v>
      </c>
      <c r="H60" s="15">
        <v>0</v>
      </c>
      <c r="I60" s="15"/>
      <c r="J60" s="15"/>
      <c r="K60" s="15">
        <v>290</v>
      </c>
      <c r="L60" s="19">
        <f t="shared" si="1"/>
        <v>0.87</v>
      </c>
      <c r="M60" s="27"/>
    </row>
    <row r="61" s="1" customFormat="1" ht="30" spans="1:13">
      <c r="A61" s="15">
        <v>15</v>
      </c>
      <c r="B61" s="16" t="s">
        <v>162</v>
      </c>
      <c r="C61" s="17" t="s">
        <v>163</v>
      </c>
      <c r="D61" s="17" t="s">
        <v>146</v>
      </c>
      <c r="E61" s="16" t="s">
        <v>164</v>
      </c>
      <c r="F61" s="16" t="s">
        <v>165</v>
      </c>
      <c r="G61" s="16" t="s">
        <v>20</v>
      </c>
      <c r="H61" s="15">
        <v>0</v>
      </c>
      <c r="I61" s="15">
        <v>467</v>
      </c>
      <c r="J61" s="15"/>
      <c r="K61" s="15">
        <v>467</v>
      </c>
      <c r="L61" s="19">
        <f t="shared" si="1"/>
        <v>4.203</v>
      </c>
      <c r="M61" s="22">
        <f>L61+L62</f>
        <v>5.14524</v>
      </c>
    </row>
    <row r="62" s="1" customFormat="1" spans="1:13">
      <c r="A62" s="15"/>
      <c r="B62" s="18"/>
      <c r="C62" s="15"/>
      <c r="D62" s="17"/>
      <c r="E62" s="16" t="s">
        <v>166</v>
      </c>
      <c r="F62" s="16" t="s">
        <v>22</v>
      </c>
      <c r="G62" s="16" t="s">
        <v>23</v>
      </c>
      <c r="H62" s="15">
        <v>235.56</v>
      </c>
      <c r="I62" s="15"/>
      <c r="J62" s="15"/>
      <c r="K62" s="15"/>
      <c r="L62" s="19">
        <f t="shared" si="1"/>
        <v>0.94224</v>
      </c>
      <c r="M62" s="24"/>
    </row>
    <row r="63" s="1" customFormat="1" ht="45" spans="1:13">
      <c r="A63" s="15">
        <v>16</v>
      </c>
      <c r="B63" s="16" t="s">
        <v>167</v>
      </c>
      <c r="C63" s="17" t="s">
        <v>168</v>
      </c>
      <c r="D63" s="17" t="s">
        <v>146</v>
      </c>
      <c r="E63" s="16" t="s">
        <v>169</v>
      </c>
      <c r="F63" s="16" t="s">
        <v>170</v>
      </c>
      <c r="G63" s="16" t="s">
        <v>20</v>
      </c>
      <c r="H63" s="15">
        <v>0</v>
      </c>
      <c r="I63" s="15">
        <v>111</v>
      </c>
      <c r="J63" s="15"/>
      <c r="K63" s="15">
        <v>111</v>
      </c>
      <c r="L63" s="19">
        <f t="shared" si="1"/>
        <v>0.999</v>
      </c>
      <c r="M63" s="20">
        <f>L63</f>
        <v>0.999</v>
      </c>
    </row>
    <row r="64" s="3" customFormat="1" spans="1:13">
      <c r="A64" s="15">
        <v>17</v>
      </c>
      <c r="B64" s="16" t="s">
        <v>171</v>
      </c>
      <c r="C64" s="17" t="s">
        <v>172</v>
      </c>
      <c r="D64" s="17" t="s">
        <v>115</v>
      </c>
      <c r="E64" s="16" t="s">
        <v>173</v>
      </c>
      <c r="F64" s="16" t="s">
        <v>22</v>
      </c>
      <c r="G64" s="16" t="s">
        <v>23</v>
      </c>
      <c r="H64" s="15">
        <v>102</v>
      </c>
      <c r="I64" s="15">
        <v>102</v>
      </c>
      <c r="J64" s="15"/>
      <c r="K64" s="15">
        <v>102</v>
      </c>
      <c r="L64" s="19">
        <f t="shared" si="1"/>
        <v>1.326</v>
      </c>
      <c r="M64" s="25">
        <f>L64+L65+L66+L67+L68+L69+L70+L71+L72+L73</f>
        <v>19.91268</v>
      </c>
    </row>
    <row r="65" s="1" customFormat="1" spans="1:13">
      <c r="A65" s="15"/>
      <c r="B65" s="16"/>
      <c r="C65" s="17"/>
      <c r="D65" s="17" t="s">
        <v>132</v>
      </c>
      <c r="E65" s="16" t="s">
        <v>174</v>
      </c>
      <c r="F65" s="16" t="s">
        <v>175</v>
      </c>
      <c r="G65" s="16" t="s">
        <v>20</v>
      </c>
      <c r="H65" s="15">
        <v>0</v>
      </c>
      <c r="I65" s="15"/>
      <c r="J65" s="15">
        <v>131</v>
      </c>
      <c r="K65" s="15">
        <v>131</v>
      </c>
      <c r="L65" s="19">
        <f t="shared" si="1"/>
        <v>0.786</v>
      </c>
      <c r="M65" s="26"/>
    </row>
    <row r="66" s="1" customFormat="1" spans="1:13">
      <c r="A66" s="15"/>
      <c r="B66" s="16"/>
      <c r="C66" s="17"/>
      <c r="D66" s="17"/>
      <c r="E66" s="16" t="s">
        <v>176</v>
      </c>
      <c r="F66" s="16" t="s">
        <v>177</v>
      </c>
      <c r="G66" s="16" t="s">
        <v>20</v>
      </c>
      <c r="H66" s="15">
        <v>0</v>
      </c>
      <c r="I66" s="15"/>
      <c r="J66" s="15">
        <v>198</v>
      </c>
      <c r="K66" s="15">
        <v>198</v>
      </c>
      <c r="L66" s="19">
        <f t="shared" si="1"/>
        <v>1.188</v>
      </c>
      <c r="M66" s="26"/>
    </row>
    <row r="67" s="1" customFormat="1" spans="1:13">
      <c r="A67" s="15"/>
      <c r="B67" s="16"/>
      <c r="C67" s="17"/>
      <c r="D67" s="17"/>
      <c r="E67" s="16" t="s">
        <v>178</v>
      </c>
      <c r="F67" s="16" t="s">
        <v>179</v>
      </c>
      <c r="G67" s="16" t="s">
        <v>20</v>
      </c>
      <c r="H67" s="15">
        <v>0</v>
      </c>
      <c r="I67" s="15"/>
      <c r="J67" s="15">
        <v>198</v>
      </c>
      <c r="K67" s="15">
        <v>198</v>
      </c>
      <c r="L67" s="19">
        <f t="shared" si="1"/>
        <v>1.188</v>
      </c>
      <c r="M67" s="26"/>
    </row>
    <row r="68" s="1" customFormat="1" spans="1:13">
      <c r="A68" s="15"/>
      <c r="B68" s="16"/>
      <c r="C68" s="17"/>
      <c r="D68" s="17"/>
      <c r="E68" s="16" t="s">
        <v>180</v>
      </c>
      <c r="F68" s="16" t="s">
        <v>181</v>
      </c>
      <c r="G68" s="16" t="s">
        <v>20</v>
      </c>
      <c r="H68" s="15">
        <v>0</v>
      </c>
      <c r="I68" s="15"/>
      <c r="J68" s="15">
        <v>228</v>
      </c>
      <c r="K68" s="15">
        <v>228</v>
      </c>
      <c r="L68" s="19">
        <f t="shared" si="1"/>
        <v>1.368</v>
      </c>
      <c r="M68" s="26"/>
    </row>
    <row r="69" s="1" customFormat="1" spans="1:13">
      <c r="A69" s="15"/>
      <c r="B69" s="16"/>
      <c r="C69" s="17"/>
      <c r="D69" s="17" t="s">
        <v>126</v>
      </c>
      <c r="E69" s="16" t="s">
        <v>182</v>
      </c>
      <c r="F69" s="16" t="s">
        <v>183</v>
      </c>
      <c r="G69" s="16" t="s">
        <v>20</v>
      </c>
      <c r="H69" s="15">
        <v>0</v>
      </c>
      <c r="I69" s="15">
        <v>500</v>
      </c>
      <c r="J69" s="15"/>
      <c r="K69" s="15">
        <v>500</v>
      </c>
      <c r="L69" s="19">
        <f t="shared" si="1"/>
        <v>4.5</v>
      </c>
      <c r="M69" s="26"/>
    </row>
    <row r="70" s="1" customFormat="1" ht="30" spans="1:13">
      <c r="A70" s="15"/>
      <c r="B70" s="16"/>
      <c r="C70" s="17"/>
      <c r="D70" s="17" t="s">
        <v>156</v>
      </c>
      <c r="E70" s="16" t="s">
        <v>184</v>
      </c>
      <c r="F70" s="16" t="s">
        <v>185</v>
      </c>
      <c r="G70" s="16" t="s">
        <v>20</v>
      </c>
      <c r="H70" s="15">
        <v>0</v>
      </c>
      <c r="I70" s="15">
        <v>242.46</v>
      </c>
      <c r="J70" s="15">
        <v>100</v>
      </c>
      <c r="K70" s="15">
        <v>342.46</v>
      </c>
      <c r="L70" s="19">
        <f t="shared" si="1"/>
        <v>2.78214</v>
      </c>
      <c r="M70" s="26"/>
    </row>
    <row r="71" s="1" customFormat="1" spans="1:13">
      <c r="A71" s="15"/>
      <c r="B71" s="16"/>
      <c r="C71" s="17"/>
      <c r="D71" s="17"/>
      <c r="E71" s="16" t="s">
        <v>186</v>
      </c>
      <c r="F71" s="16" t="s">
        <v>187</v>
      </c>
      <c r="G71" s="16" t="s">
        <v>20</v>
      </c>
      <c r="H71" s="15">
        <v>0</v>
      </c>
      <c r="I71" s="15">
        <v>70.46</v>
      </c>
      <c r="J71" s="15"/>
      <c r="K71" s="15">
        <v>70.46</v>
      </c>
      <c r="L71" s="19">
        <f t="shared" si="1"/>
        <v>0.63414</v>
      </c>
      <c r="M71" s="26"/>
    </row>
    <row r="72" s="1" customFormat="1" spans="1:13">
      <c r="A72" s="15"/>
      <c r="B72" s="16"/>
      <c r="C72" s="17"/>
      <c r="D72" s="17" t="s">
        <v>39</v>
      </c>
      <c r="E72" s="16" t="s">
        <v>188</v>
      </c>
      <c r="F72" s="16" t="s">
        <v>189</v>
      </c>
      <c r="G72" s="16" t="s">
        <v>20</v>
      </c>
      <c r="H72" s="15">
        <v>0</v>
      </c>
      <c r="I72" s="15">
        <v>115.6</v>
      </c>
      <c r="J72" s="15">
        <v>150</v>
      </c>
      <c r="K72" s="15">
        <v>265.6</v>
      </c>
      <c r="L72" s="19">
        <f t="shared" si="1"/>
        <v>1.9404</v>
      </c>
      <c r="M72" s="26"/>
    </row>
    <row r="73" s="1" customFormat="1" ht="32" customHeight="1" spans="1:13">
      <c r="A73" s="15"/>
      <c r="B73" s="16"/>
      <c r="C73" s="17"/>
      <c r="D73" s="17"/>
      <c r="E73" s="16" t="s">
        <v>190</v>
      </c>
      <c r="F73" s="16" t="s">
        <v>191</v>
      </c>
      <c r="G73" s="16" t="s">
        <v>20</v>
      </c>
      <c r="H73" s="15">
        <v>0</v>
      </c>
      <c r="I73" s="15">
        <v>400</v>
      </c>
      <c r="J73" s="15">
        <v>100</v>
      </c>
      <c r="K73" s="15">
        <v>500</v>
      </c>
      <c r="L73" s="19">
        <f t="shared" si="1"/>
        <v>4.2</v>
      </c>
      <c r="M73" s="27"/>
    </row>
    <row r="74" s="1" customFormat="1" ht="30" spans="1:13">
      <c r="A74" s="15">
        <v>18</v>
      </c>
      <c r="B74" s="16" t="s">
        <v>192</v>
      </c>
      <c r="C74" s="17" t="s">
        <v>193</v>
      </c>
      <c r="D74" s="17" t="s">
        <v>17</v>
      </c>
      <c r="E74" s="16" t="s">
        <v>194</v>
      </c>
      <c r="F74" s="16" t="s">
        <v>195</v>
      </c>
      <c r="G74" s="16" t="s">
        <v>20</v>
      </c>
      <c r="H74" s="15">
        <v>0</v>
      </c>
      <c r="I74" s="15">
        <v>340</v>
      </c>
      <c r="J74" s="15"/>
      <c r="K74" s="15">
        <v>340</v>
      </c>
      <c r="L74" s="19">
        <f t="shared" si="1"/>
        <v>3.06</v>
      </c>
      <c r="M74" s="22">
        <f>L74+L75+L76+L77+L78</f>
        <v>50.8718</v>
      </c>
    </row>
    <row r="75" s="1" customFormat="1" ht="30" spans="1:13">
      <c r="A75" s="15"/>
      <c r="B75" s="18"/>
      <c r="C75" s="15"/>
      <c r="D75" s="17" t="s">
        <v>132</v>
      </c>
      <c r="E75" s="16" t="s">
        <v>196</v>
      </c>
      <c r="F75" s="16" t="s">
        <v>195</v>
      </c>
      <c r="G75" s="16" t="s">
        <v>20</v>
      </c>
      <c r="H75" s="15">
        <v>0</v>
      </c>
      <c r="I75" s="15">
        <v>180</v>
      </c>
      <c r="J75" s="15"/>
      <c r="K75" s="15">
        <v>180</v>
      </c>
      <c r="L75" s="19">
        <f t="shared" si="1"/>
        <v>1.62</v>
      </c>
      <c r="M75" s="23"/>
    </row>
    <row r="76" s="1" customFormat="1" spans="1:13">
      <c r="A76" s="15"/>
      <c r="B76" s="18"/>
      <c r="C76" s="15"/>
      <c r="D76" s="17"/>
      <c r="E76" s="16" t="s">
        <v>197</v>
      </c>
      <c r="F76" s="16" t="s">
        <v>198</v>
      </c>
      <c r="G76" s="16" t="s">
        <v>20</v>
      </c>
      <c r="H76" s="15">
        <v>0</v>
      </c>
      <c r="I76" s="15">
        <v>273.2</v>
      </c>
      <c r="J76" s="15"/>
      <c r="K76" s="15">
        <v>273.2</v>
      </c>
      <c r="L76" s="19">
        <f t="shared" si="1"/>
        <v>2.4588</v>
      </c>
      <c r="M76" s="23"/>
    </row>
    <row r="77" s="1" customFormat="1" spans="1:13">
      <c r="A77" s="15"/>
      <c r="B77" s="18"/>
      <c r="C77" s="15"/>
      <c r="D77" s="17" t="s">
        <v>32</v>
      </c>
      <c r="E77" s="16" t="s">
        <v>199</v>
      </c>
      <c r="F77" s="16" t="s">
        <v>200</v>
      </c>
      <c r="G77" s="16" t="s">
        <v>20</v>
      </c>
      <c r="H77" s="15">
        <v>0</v>
      </c>
      <c r="I77" s="15">
        <v>172</v>
      </c>
      <c r="J77" s="15"/>
      <c r="K77" s="15">
        <v>172</v>
      </c>
      <c r="L77" s="19">
        <f t="shared" si="1"/>
        <v>1.548</v>
      </c>
      <c r="M77" s="23"/>
    </row>
    <row r="78" s="1" customFormat="1" spans="1:13">
      <c r="A78" s="15"/>
      <c r="B78" s="18"/>
      <c r="C78" s="15"/>
      <c r="D78" s="17" t="s">
        <v>132</v>
      </c>
      <c r="E78" s="16" t="s">
        <v>201</v>
      </c>
      <c r="F78" s="16" t="s">
        <v>22</v>
      </c>
      <c r="G78" s="16" t="s">
        <v>23</v>
      </c>
      <c r="H78" s="15">
        <v>3245</v>
      </c>
      <c r="I78" s="15">
        <v>3245</v>
      </c>
      <c r="J78" s="15"/>
      <c r="K78" s="15">
        <v>3245</v>
      </c>
      <c r="L78" s="19">
        <f t="shared" si="1"/>
        <v>42.185</v>
      </c>
      <c r="M78" s="24"/>
    </row>
    <row r="79" s="1" customFormat="1" ht="30" spans="1:13">
      <c r="A79" s="15">
        <v>19</v>
      </c>
      <c r="B79" s="16" t="s">
        <v>202</v>
      </c>
      <c r="C79" s="17" t="s">
        <v>203</v>
      </c>
      <c r="D79" s="17" t="s">
        <v>204</v>
      </c>
      <c r="E79" s="16" t="s">
        <v>205</v>
      </c>
      <c r="F79" s="16" t="s">
        <v>206</v>
      </c>
      <c r="G79" s="16" t="s">
        <v>20</v>
      </c>
      <c r="H79" s="15">
        <v>0</v>
      </c>
      <c r="I79" s="15"/>
      <c r="J79" s="15"/>
      <c r="K79" s="15">
        <v>290</v>
      </c>
      <c r="L79" s="19">
        <f t="shared" si="1"/>
        <v>0.87</v>
      </c>
      <c r="M79" s="22">
        <f>L79+L80+L81+L82+L83+L84+L85+L87+L86+L88+L89+L90+L91+L92+L93</f>
        <v>74.1672972</v>
      </c>
    </row>
    <row r="80" s="1" customFormat="1" ht="30" spans="1:13">
      <c r="A80" s="15"/>
      <c r="B80" s="18"/>
      <c r="C80" s="15"/>
      <c r="D80" s="17" t="s">
        <v>207</v>
      </c>
      <c r="E80" s="16" t="s">
        <v>208</v>
      </c>
      <c r="F80" s="16" t="s">
        <v>209</v>
      </c>
      <c r="G80" s="16" t="s">
        <v>20</v>
      </c>
      <c r="H80" s="15">
        <v>0</v>
      </c>
      <c r="I80" s="15">
        <v>168.12</v>
      </c>
      <c r="J80" s="15"/>
      <c r="K80" s="15">
        <v>168.12</v>
      </c>
      <c r="L80" s="19">
        <f t="shared" si="1"/>
        <v>1.51308</v>
      </c>
      <c r="M80" s="23"/>
    </row>
    <row r="81" s="1" customFormat="1" spans="1:13">
      <c r="A81" s="15"/>
      <c r="B81" s="18"/>
      <c r="C81" s="15"/>
      <c r="D81" s="17"/>
      <c r="E81" s="16" t="s">
        <v>210</v>
      </c>
      <c r="F81" s="16" t="s">
        <v>211</v>
      </c>
      <c r="G81" s="16" t="s">
        <v>20</v>
      </c>
      <c r="H81" s="15">
        <v>0</v>
      </c>
      <c r="I81" s="15">
        <v>401.22</v>
      </c>
      <c r="J81" s="15"/>
      <c r="K81" s="15">
        <v>401.22</v>
      </c>
      <c r="L81" s="19">
        <f t="shared" si="1"/>
        <v>3.61098</v>
      </c>
      <c r="M81" s="23"/>
    </row>
    <row r="82" s="1" customFormat="1" spans="1:13">
      <c r="A82" s="15"/>
      <c r="B82" s="18"/>
      <c r="C82" s="15"/>
      <c r="D82" s="17" t="s">
        <v>135</v>
      </c>
      <c r="E82" s="16" t="s">
        <v>212</v>
      </c>
      <c r="F82" s="16" t="s">
        <v>213</v>
      </c>
      <c r="G82" s="16" t="s">
        <v>20</v>
      </c>
      <c r="H82" s="15">
        <v>0</v>
      </c>
      <c r="I82" s="15">
        <v>175.11</v>
      </c>
      <c r="J82" s="15"/>
      <c r="K82" s="15">
        <v>175.11</v>
      </c>
      <c r="L82" s="19">
        <f t="shared" si="1"/>
        <v>1.57599</v>
      </c>
      <c r="M82" s="23"/>
    </row>
    <row r="83" s="1" customFormat="1" spans="1:13">
      <c r="A83" s="15"/>
      <c r="B83" s="18"/>
      <c r="C83" s="15"/>
      <c r="D83" s="17"/>
      <c r="E83" s="16" t="s">
        <v>214</v>
      </c>
      <c r="F83" s="16" t="s">
        <v>215</v>
      </c>
      <c r="G83" s="16" t="s">
        <v>20</v>
      </c>
      <c r="H83" s="15">
        <v>0</v>
      </c>
      <c r="I83" s="15">
        <v>102</v>
      </c>
      <c r="J83" s="15"/>
      <c r="K83" s="15">
        <v>102</v>
      </c>
      <c r="L83" s="19">
        <f t="shared" si="1"/>
        <v>0.918</v>
      </c>
      <c r="M83" s="23"/>
    </row>
    <row r="84" s="1" customFormat="1" ht="30" spans="1:13">
      <c r="A84" s="15"/>
      <c r="B84" s="18"/>
      <c r="C84" s="15"/>
      <c r="D84" s="17"/>
      <c r="E84" s="16" t="s">
        <v>216</v>
      </c>
      <c r="F84" s="16" t="s">
        <v>217</v>
      </c>
      <c r="G84" s="16" t="s">
        <v>20</v>
      </c>
      <c r="H84" s="15">
        <v>0</v>
      </c>
      <c r="I84" s="15">
        <v>210</v>
      </c>
      <c r="J84" s="15"/>
      <c r="K84" s="15">
        <v>210</v>
      </c>
      <c r="L84" s="19">
        <f t="shared" si="1"/>
        <v>1.89</v>
      </c>
      <c r="M84" s="23"/>
    </row>
    <row r="85" s="1" customFormat="1" ht="30" spans="1:13">
      <c r="A85" s="15"/>
      <c r="B85" s="18"/>
      <c r="C85" s="15"/>
      <c r="D85" s="17" t="s">
        <v>17</v>
      </c>
      <c r="E85" s="16" t="s">
        <v>218</v>
      </c>
      <c r="F85" s="16" t="s">
        <v>219</v>
      </c>
      <c r="G85" s="16" t="s">
        <v>20</v>
      </c>
      <c r="H85" s="15">
        <v>0</v>
      </c>
      <c r="I85" s="15">
        <v>500</v>
      </c>
      <c r="J85" s="15"/>
      <c r="K85" s="15">
        <v>500</v>
      </c>
      <c r="L85" s="19">
        <f t="shared" si="1"/>
        <v>4.5</v>
      </c>
      <c r="M85" s="23"/>
    </row>
    <row r="86" s="1" customFormat="1" spans="1:13">
      <c r="A86" s="15"/>
      <c r="B86" s="18"/>
      <c r="C86" s="15"/>
      <c r="D86" s="17" t="s">
        <v>220</v>
      </c>
      <c r="E86" s="16" t="s">
        <v>221</v>
      </c>
      <c r="F86" s="16" t="s">
        <v>222</v>
      </c>
      <c r="G86" s="16" t="s">
        <v>20</v>
      </c>
      <c r="H86" s="15">
        <v>0</v>
      </c>
      <c r="I86" s="29"/>
      <c r="J86" s="15">
        <v>78.743</v>
      </c>
      <c r="K86" s="15">
        <v>78.743</v>
      </c>
      <c r="L86" s="19">
        <f t="shared" si="1"/>
        <v>0.472458</v>
      </c>
      <c r="M86" s="23"/>
    </row>
    <row r="87" s="1" customFormat="1" spans="1:13">
      <c r="A87" s="15"/>
      <c r="B87" s="18"/>
      <c r="C87" s="15"/>
      <c r="D87" s="17" t="s">
        <v>75</v>
      </c>
      <c r="E87" s="16" t="s">
        <v>223</v>
      </c>
      <c r="F87" s="16" t="s">
        <v>224</v>
      </c>
      <c r="G87" s="16" t="s">
        <v>20</v>
      </c>
      <c r="H87" s="15">
        <v>0</v>
      </c>
      <c r="I87" s="15"/>
      <c r="J87" s="15">
        <v>159.105</v>
      </c>
      <c r="K87" s="15">
        <v>159.105</v>
      </c>
      <c r="L87" s="19">
        <f t="shared" si="1"/>
        <v>0.95463</v>
      </c>
      <c r="M87" s="23"/>
    </row>
    <row r="88" s="1" customFormat="1" spans="1:13">
      <c r="A88" s="15"/>
      <c r="B88" s="18"/>
      <c r="C88" s="15"/>
      <c r="D88" s="17" t="s">
        <v>148</v>
      </c>
      <c r="E88" s="16" t="s">
        <v>225</v>
      </c>
      <c r="F88" s="16" t="s">
        <v>226</v>
      </c>
      <c r="G88" s="16" t="s">
        <v>20</v>
      </c>
      <c r="H88" s="15">
        <v>0</v>
      </c>
      <c r="I88" s="15">
        <v>500</v>
      </c>
      <c r="J88" s="15"/>
      <c r="K88" s="15">
        <v>500</v>
      </c>
      <c r="L88" s="19">
        <f t="shared" si="1"/>
        <v>4.5</v>
      </c>
      <c r="M88" s="23"/>
    </row>
    <row r="89" s="1" customFormat="1" spans="1:13">
      <c r="A89" s="15"/>
      <c r="B89" s="18"/>
      <c r="C89" s="15"/>
      <c r="D89" s="17" t="s">
        <v>204</v>
      </c>
      <c r="E89" s="16" t="s">
        <v>227</v>
      </c>
      <c r="F89" s="16" t="s">
        <v>226</v>
      </c>
      <c r="G89" s="16" t="s">
        <v>20</v>
      </c>
      <c r="H89" s="15">
        <v>0</v>
      </c>
      <c r="I89" s="15">
        <v>450</v>
      </c>
      <c r="J89" s="15"/>
      <c r="K89" s="15">
        <v>450</v>
      </c>
      <c r="L89" s="19">
        <f t="shared" si="1"/>
        <v>4.05</v>
      </c>
      <c r="M89" s="23"/>
    </row>
    <row r="90" s="1" customFormat="1" ht="18" customHeight="1" spans="1:13">
      <c r="A90" s="15"/>
      <c r="B90" s="18"/>
      <c r="C90" s="15"/>
      <c r="D90" s="17" t="s">
        <v>132</v>
      </c>
      <c r="E90" s="16" t="s">
        <v>228</v>
      </c>
      <c r="F90" s="16" t="s">
        <v>22</v>
      </c>
      <c r="G90" s="16" t="s">
        <v>23</v>
      </c>
      <c r="H90" s="15">
        <v>647.1348</v>
      </c>
      <c r="I90" s="15">
        <v>829.66</v>
      </c>
      <c r="J90" s="15"/>
      <c r="K90" s="15">
        <v>829.66</v>
      </c>
      <c r="L90" s="19">
        <f t="shared" si="1"/>
        <v>10.0554792</v>
      </c>
      <c r="M90" s="23"/>
    </row>
    <row r="91" s="1" customFormat="1" spans="1:13">
      <c r="A91" s="15"/>
      <c r="B91" s="18"/>
      <c r="C91" s="15"/>
      <c r="D91" s="17" t="s">
        <v>229</v>
      </c>
      <c r="E91" s="16" t="s">
        <v>230</v>
      </c>
      <c r="F91" s="16" t="s">
        <v>22</v>
      </c>
      <c r="G91" s="16" t="s">
        <v>23</v>
      </c>
      <c r="H91" s="15">
        <v>404.04</v>
      </c>
      <c r="I91" s="15">
        <v>518</v>
      </c>
      <c r="J91" s="15"/>
      <c r="K91" s="15">
        <v>518</v>
      </c>
      <c r="L91" s="19">
        <f t="shared" si="1"/>
        <v>6.27816</v>
      </c>
      <c r="M91" s="23"/>
    </row>
    <row r="92" s="1" customFormat="1" ht="31" customHeight="1" spans="1:13">
      <c r="A92" s="15"/>
      <c r="B92" s="18"/>
      <c r="C92" s="15"/>
      <c r="D92" s="17" t="s">
        <v>135</v>
      </c>
      <c r="E92" s="16" t="s">
        <v>231</v>
      </c>
      <c r="F92" s="16" t="s">
        <v>22</v>
      </c>
      <c r="G92" s="16" t="s">
        <v>23</v>
      </c>
      <c r="H92" s="15">
        <v>1712.88</v>
      </c>
      <c r="I92" s="15">
        <v>2196</v>
      </c>
      <c r="J92" s="15"/>
      <c r="K92" s="15">
        <v>2196</v>
      </c>
      <c r="L92" s="19">
        <f t="shared" si="1"/>
        <v>26.61552</v>
      </c>
      <c r="M92" s="23"/>
    </row>
    <row r="93" s="1" customFormat="1" spans="1:13">
      <c r="A93" s="15"/>
      <c r="B93" s="18"/>
      <c r="C93" s="15"/>
      <c r="D93" s="17" t="s">
        <v>232</v>
      </c>
      <c r="E93" s="16" t="s">
        <v>233</v>
      </c>
      <c r="F93" s="16" t="s">
        <v>22</v>
      </c>
      <c r="G93" s="16" t="s">
        <v>23</v>
      </c>
      <c r="H93" s="15">
        <v>409.5</v>
      </c>
      <c r="I93" s="15">
        <v>525</v>
      </c>
      <c r="J93" s="15"/>
      <c r="K93" s="15">
        <v>525</v>
      </c>
      <c r="L93" s="19">
        <f t="shared" si="1"/>
        <v>6.363</v>
      </c>
      <c r="M93" s="24"/>
    </row>
    <row r="94" s="1" customFormat="1" spans="1:13">
      <c r="A94" s="15">
        <v>20</v>
      </c>
      <c r="B94" s="16" t="s">
        <v>234</v>
      </c>
      <c r="C94" s="17" t="s">
        <v>235</v>
      </c>
      <c r="D94" s="17" t="s">
        <v>220</v>
      </c>
      <c r="E94" s="16" t="s">
        <v>236</v>
      </c>
      <c r="F94" s="16" t="s">
        <v>22</v>
      </c>
      <c r="G94" s="16" t="s">
        <v>23</v>
      </c>
      <c r="H94" s="15">
        <v>534.3</v>
      </c>
      <c r="I94" s="15"/>
      <c r="J94" s="15"/>
      <c r="K94" s="15"/>
      <c r="L94" s="19">
        <f t="shared" si="1"/>
        <v>2.1372</v>
      </c>
      <c r="M94" s="22">
        <f>L94+L95+L96+L97+L98+L99+L100+L101+L102+L103+L104+L105</f>
        <v>21.08325</v>
      </c>
    </row>
    <row r="95" s="1" customFormat="1" spans="1:13">
      <c r="A95" s="15"/>
      <c r="B95" s="16"/>
      <c r="C95" s="15"/>
      <c r="D95" s="17" t="s">
        <v>146</v>
      </c>
      <c r="E95" s="16" t="s">
        <v>237</v>
      </c>
      <c r="F95" s="16" t="s">
        <v>22</v>
      </c>
      <c r="G95" s="16" t="s">
        <v>23</v>
      </c>
      <c r="H95" s="15">
        <v>483.6</v>
      </c>
      <c r="I95" s="15"/>
      <c r="J95" s="15"/>
      <c r="K95" s="15"/>
      <c r="L95" s="19">
        <f t="shared" si="1"/>
        <v>1.9344</v>
      </c>
      <c r="M95" s="23"/>
    </row>
    <row r="96" s="3" customFormat="1" ht="30" spans="1:13">
      <c r="A96" s="15"/>
      <c r="B96" s="16"/>
      <c r="C96" s="15"/>
      <c r="D96" s="17" t="s">
        <v>148</v>
      </c>
      <c r="E96" s="16" t="s">
        <v>238</v>
      </c>
      <c r="F96" s="16" t="s">
        <v>239</v>
      </c>
      <c r="G96" s="16" t="s">
        <v>20</v>
      </c>
      <c r="H96" s="15">
        <v>0</v>
      </c>
      <c r="I96" s="15">
        <v>279.55</v>
      </c>
      <c r="J96" s="15"/>
      <c r="K96" s="15">
        <v>279.55</v>
      </c>
      <c r="L96" s="19">
        <f t="shared" si="1"/>
        <v>2.51595</v>
      </c>
      <c r="M96" s="23"/>
    </row>
    <row r="97" s="1" customFormat="1" spans="1:13">
      <c r="A97" s="15"/>
      <c r="B97" s="16"/>
      <c r="C97" s="15"/>
      <c r="D97" s="17" t="s">
        <v>240</v>
      </c>
      <c r="E97" s="16" t="s">
        <v>241</v>
      </c>
      <c r="F97" s="16" t="s">
        <v>242</v>
      </c>
      <c r="G97" s="16" t="s">
        <v>20</v>
      </c>
      <c r="H97" s="15">
        <v>0</v>
      </c>
      <c r="I97" s="15">
        <v>230</v>
      </c>
      <c r="J97" s="15"/>
      <c r="K97" s="15">
        <v>230</v>
      </c>
      <c r="L97" s="19">
        <f t="shared" si="1"/>
        <v>2.07</v>
      </c>
      <c r="M97" s="23"/>
    </row>
    <row r="98" s="1" customFormat="1" spans="1:13">
      <c r="A98" s="15"/>
      <c r="B98" s="16"/>
      <c r="C98" s="15"/>
      <c r="D98" s="17" t="s">
        <v>126</v>
      </c>
      <c r="E98" s="16" t="s">
        <v>243</v>
      </c>
      <c r="F98" s="16" t="s">
        <v>244</v>
      </c>
      <c r="G98" s="16" t="s">
        <v>20</v>
      </c>
      <c r="H98" s="15">
        <v>0</v>
      </c>
      <c r="I98" s="15">
        <v>345.1</v>
      </c>
      <c r="J98" s="15"/>
      <c r="K98" s="15">
        <v>345.1</v>
      </c>
      <c r="L98" s="19">
        <f t="shared" si="1"/>
        <v>3.1059</v>
      </c>
      <c r="M98" s="23"/>
    </row>
    <row r="99" s="1" customFormat="1" spans="1:13">
      <c r="A99" s="15"/>
      <c r="B99" s="16"/>
      <c r="C99" s="15"/>
      <c r="D99" s="17" t="s">
        <v>32</v>
      </c>
      <c r="E99" s="16" t="s">
        <v>245</v>
      </c>
      <c r="F99" s="16" t="s">
        <v>246</v>
      </c>
      <c r="G99" s="16" t="s">
        <v>20</v>
      </c>
      <c r="H99" s="15">
        <v>0</v>
      </c>
      <c r="I99" s="15"/>
      <c r="J99" s="15"/>
      <c r="K99" s="15">
        <v>280</v>
      </c>
      <c r="L99" s="19">
        <f t="shared" si="1"/>
        <v>0.84</v>
      </c>
      <c r="M99" s="23"/>
    </row>
    <row r="100" s="1" customFormat="1" ht="30" spans="1:13">
      <c r="A100" s="15"/>
      <c r="B100" s="16"/>
      <c r="C100" s="15"/>
      <c r="D100" s="17" t="s">
        <v>39</v>
      </c>
      <c r="E100" s="16" t="s">
        <v>247</v>
      </c>
      <c r="F100" s="16" t="s">
        <v>248</v>
      </c>
      <c r="G100" s="16" t="s">
        <v>20</v>
      </c>
      <c r="H100" s="15">
        <v>0</v>
      </c>
      <c r="I100" s="15"/>
      <c r="J100" s="15">
        <v>82</v>
      </c>
      <c r="K100" s="15">
        <v>82</v>
      </c>
      <c r="L100" s="19">
        <f t="shared" si="1"/>
        <v>0.492</v>
      </c>
      <c r="M100" s="23"/>
    </row>
    <row r="101" s="1" customFormat="1" spans="1:13">
      <c r="A101" s="15"/>
      <c r="B101" s="16"/>
      <c r="C101" s="15"/>
      <c r="D101" s="17" t="s">
        <v>135</v>
      </c>
      <c r="E101" s="16" t="s">
        <v>249</v>
      </c>
      <c r="F101" s="16" t="s">
        <v>250</v>
      </c>
      <c r="G101" s="16" t="s">
        <v>20</v>
      </c>
      <c r="H101" s="15">
        <v>0</v>
      </c>
      <c r="I101" s="15"/>
      <c r="J101" s="15">
        <v>175.8</v>
      </c>
      <c r="K101" s="15">
        <v>175.8</v>
      </c>
      <c r="L101" s="19">
        <f t="shared" si="1"/>
        <v>1.0548</v>
      </c>
      <c r="M101" s="23"/>
    </row>
    <row r="102" s="1" customFormat="1" spans="1:13">
      <c r="A102" s="15"/>
      <c r="B102" s="16"/>
      <c r="C102" s="15"/>
      <c r="D102" s="17" t="s">
        <v>220</v>
      </c>
      <c r="E102" s="16" t="s">
        <v>251</v>
      </c>
      <c r="F102" s="16" t="s">
        <v>252</v>
      </c>
      <c r="G102" s="16" t="s">
        <v>20</v>
      </c>
      <c r="H102" s="15">
        <v>0</v>
      </c>
      <c r="I102" s="15">
        <v>219</v>
      </c>
      <c r="J102" s="15"/>
      <c r="K102" s="15">
        <v>219</v>
      </c>
      <c r="L102" s="19">
        <f t="shared" si="1"/>
        <v>1.971</v>
      </c>
      <c r="M102" s="23"/>
    </row>
    <row r="103" s="1" customFormat="1" spans="1:13">
      <c r="A103" s="15"/>
      <c r="B103" s="16"/>
      <c r="C103" s="15"/>
      <c r="D103" s="17" t="s">
        <v>146</v>
      </c>
      <c r="E103" s="16" t="s">
        <v>253</v>
      </c>
      <c r="F103" s="16" t="s">
        <v>242</v>
      </c>
      <c r="G103" s="16" t="s">
        <v>20</v>
      </c>
      <c r="H103" s="15">
        <v>0</v>
      </c>
      <c r="I103" s="15">
        <v>150</v>
      </c>
      <c r="J103" s="15"/>
      <c r="K103" s="15">
        <v>150</v>
      </c>
      <c r="L103" s="19">
        <f t="shared" si="1"/>
        <v>1.35</v>
      </c>
      <c r="M103" s="23"/>
    </row>
    <row r="104" s="1" customFormat="1" ht="12" customHeight="1" spans="1:13">
      <c r="A104" s="15"/>
      <c r="B104" s="16"/>
      <c r="C104" s="15"/>
      <c r="D104" s="17"/>
      <c r="E104" s="16" t="s">
        <v>237</v>
      </c>
      <c r="F104" s="16" t="s">
        <v>250</v>
      </c>
      <c r="G104" s="16" t="s">
        <v>20</v>
      </c>
      <c r="H104" s="15">
        <v>0</v>
      </c>
      <c r="I104" s="15"/>
      <c r="J104" s="15">
        <v>450</v>
      </c>
      <c r="K104" s="15">
        <v>450</v>
      </c>
      <c r="L104" s="19">
        <f t="shared" si="1"/>
        <v>2.7</v>
      </c>
      <c r="M104" s="23"/>
    </row>
    <row r="105" s="1" customFormat="1" spans="1:13">
      <c r="A105" s="15"/>
      <c r="B105" s="16"/>
      <c r="C105" s="15"/>
      <c r="D105" s="17"/>
      <c r="E105" s="16" t="s">
        <v>237</v>
      </c>
      <c r="F105" s="16" t="s">
        <v>254</v>
      </c>
      <c r="G105" s="16" t="s">
        <v>20</v>
      </c>
      <c r="H105" s="15">
        <v>0</v>
      </c>
      <c r="I105" s="15"/>
      <c r="J105" s="15">
        <v>152</v>
      </c>
      <c r="K105" s="15">
        <v>152</v>
      </c>
      <c r="L105" s="19">
        <f t="shared" si="1"/>
        <v>0.912</v>
      </c>
      <c r="M105" s="24"/>
    </row>
    <row r="106" s="1" customFormat="1" spans="1:13">
      <c r="A106" s="15">
        <v>21</v>
      </c>
      <c r="B106" s="16" t="s">
        <v>255</v>
      </c>
      <c r="C106" s="17" t="s">
        <v>256</v>
      </c>
      <c r="D106" s="17" t="s">
        <v>126</v>
      </c>
      <c r="E106" s="16" t="s">
        <v>257</v>
      </c>
      <c r="F106" s="16" t="s">
        <v>258</v>
      </c>
      <c r="G106" s="16" t="s">
        <v>20</v>
      </c>
      <c r="H106" s="15">
        <v>0</v>
      </c>
      <c r="I106" s="15">
        <v>500</v>
      </c>
      <c r="J106" s="15"/>
      <c r="K106" s="15">
        <v>500</v>
      </c>
      <c r="L106" s="19">
        <f t="shared" si="1"/>
        <v>4.5</v>
      </c>
      <c r="M106" s="22">
        <f>L106+L107+L108+L109+L110+L111+L112</f>
        <v>78.7379496</v>
      </c>
    </row>
    <row r="107" s="1" customFormat="1" ht="30" spans="1:13">
      <c r="A107" s="15"/>
      <c r="B107" s="18"/>
      <c r="C107" s="15"/>
      <c r="D107" s="17"/>
      <c r="E107" s="16" t="s">
        <v>259</v>
      </c>
      <c r="F107" s="16" t="s">
        <v>260</v>
      </c>
      <c r="G107" s="16" t="s">
        <v>20</v>
      </c>
      <c r="H107" s="15">
        <v>0</v>
      </c>
      <c r="I107" s="15">
        <v>345.1</v>
      </c>
      <c r="J107" s="15"/>
      <c r="K107" s="15">
        <v>345.1</v>
      </c>
      <c r="L107" s="19">
        <f t="shared" si="1"/>
        <v>3.1059</v>
      </c>
      <c r="M107" s="23"/>
    </row>
    <row r="108" s="1" customFormat="1" spans="1:13">
      <c r="A108" s="15"/>
      <c r="B108" s="18"/>
      <c r="C108" s="15"/>
      <c r="D108" s="17"/>
      <c r="E108" s="16" t="s">
        <v>261</v>
      </c>
      <c r="F108" s="16" t="s">
        <v>262</v>
      </c>
      <c r="G108" s="16" t="s">
        <v>20</v>
      </c>
      <c r="H108" s="15">
        <v>0</v>
      </c>
      <c r="I108" s="15">
        <v>65</v>
      </c>
      <c r="J108" s="15"/>
      <c r="K108" s="15">
        <v>65</v>
      </c>
      <c r="L108" s="19">
        <f t="shared" si="1"/>
        <v>0.585</v>
      </c>
      <c r="M108" s="23"/>
    </row>
    <row r="109" s="1" customFormat="1" spans="1:13">
      <c r="A109" s="15"/>
      <c r="B109" s="18"/>
      <c r="C109" s="15"/>
      <c r="D109" s="17"/>
      <c r="E109" s="16" t="s">
        <v>263</v>
      </c>
      <c r="F109" s="16" t="s">
        <v>264</v>
      </c>
      <c r="G109" s="16" t="s">
        <v>20</v>
      </c>
      <c r="H109" s="15">
        <v>0</v>
      </c>
      <c r="I109" s="15">
        <v>200</v>
      </c>
      <c r="J109" s="15"/>
      <c r="K109" s="15">
        <v>200</v>
      </c>
      <c r="L109" s="19">
        <f t="shared" si="1"/>
        <v>1.8</v>
      </c>
      <c r="M109" s="23"/>
    </row>
    <row r="110" s="1" customFormat="1" spans="1:13">
      <c r="A110" s="15"/>
      <c r="B110" s="18"/>
      <c r="C110" s="15"/>
      <c r="D110" s="17" t="s">
        <v>83</v>
      </c>
      <c r="E110" s="16" t="s">
        <v>265</v>
      </c>
      <c r="F110" s="16" t="s">
        <v>266</v>
      </c>
      <c r="G110" s="16" t="s">
        <v>20</v>
      </c>
      <c r="H110" s="15">
        <v>0</v>
      </c>
      <c r="I110" s="15">
        <v>388</v>
      </c>
      <c r="J110" s="15"/>
      <c r="K110" s="15">
        <v>388</v>
      </c>
      <c r="L110" s="19">
        <f t="shared" si="1"/>
        <v>3.492</v>
      </c>
      <c r="M110" s="23"/>
    </row>
    <row r="111" s="1" customFormat="1" ht="26" customHeight="1" spans="1:13">
      <c r="A111" s="15"/>
      <c r="B111" s="18"/>
      <c r="C111" s="15"/>
      <c r="D111" s="17" t="s">
        <v>44</v>
      </c>
      <c r="E111" s="16" t="s">
        <v>267</v>
      </c>
      <c r="F111" s="16" t="s">
        <v>22</v>
      </c>
      <c r="G111" s="16" t="s">
        <v>23</v>
      </c>
      <c r="H111" s="15">
        <v>2134.5168</v>
      </c>
      <c r="I111" s="15">
        <v>2736.56</v>
      </c>
      <c r="J111" s="15"/>
      <c r="K111" s="15">
        <v>2736.56</v>
      </c>
      <c r="L111" s="19">
        <f t="shared" si="1"/>
        <v>33.1671072</v>
      </c>
      <c r="M111" s="23"/>
    </row>
    <row r="112" s="1" customFormat="1" ht="27" customHeight="1" spans="1:13">
      <c r="A112" s="15"/>
      <c r="B112" s="18"/>
      <c r="C112" s="15"/>
      <c r="D112" s="17" t="s">
        <v>83</v>
      </c>
      <c r="E112" s="16" t="s">
        <v>268</v>
      </c>
      <c r="F112" s="16" t="s">
        <v>22</v>
      </c>
      <c r="G112" s="16" t="s">
        <v>23</v>
      </c>
      <c r="H112" s="15">
        <v>2065.0656</v>
      </c>
      <c r="I112" s="15">
        <v>2647.52</v>
      </c>
      <c r="J112" s="15"/>
      <c r="K112" s="15">
        <v>2647.52</v>
      </c>
      <c r="L112" s="19">
        <f t="shared" si="1"/>
        <v>32.0879424</v>
      </c>
      <c r="M112" s="24"/>
    </row>
    <row r="113" s="3" customFormat="1" ht="30" spans="1:13">
      <c r="A113" s="15">
        <v>22</v>
      </c>
      <c r="B113" s="16" t="s">
        <v>269</v>
      </c>
      <c r="C113" s="17" t="s">
        <v>270</v>
      </c>
      <c r="D113" s="16" t="s">
        <v>83</v>
      </c>
      <c r="E113" s="16" t="s">
        <v>271</v>
      </c>
      <c r="F113" s="16" t="s">
        <v>22</v>
      </c>
      <c r="G113" s="16" t="s">
        <v>23</v>
      </c>
      <c r="H113" s="15">
        <v>600</v>
      </c>
      <c r="I113" s="15">
        <v>600</v>
      </c>
      <c r="J113" s="15">
        <v>0</v>
      </c>
      <c r="K113" s="15">
        <v>600</v>
      </c>
      <c r="L113" s="19">
        <f t="shared" ref="L113:L124" si="2">(H113*40+I113*60+J113*30+K113*30)/10000</f>
        <v>7.8</v>
      </c>
      <c r="M113" s="18">
        <f>L113</f>
        <v>7.8</v>
      </c>
    </row>
    <row r="114" s="1" customFormat="1" ht="60" spans="1:13">
      <c r="A114" s="15">
        <v>23</v>
      </c>
      <c r="B114" s="16" t="s">
        <v>272</v>
      </c>
      <c r="C114" s="17" t="s">
        <v>273</v>
      </c>
      <c r="D114" s="17" t="s">
        <v>39</v>
      </c>
      <c r="E114" s="16" t="s">
        <v>274</v>
      </c>
      <c r="F114" s="16" t="s">
        <v>22</v>
      </c>
      <c r="G114" s="16" t="s">
        <v>23</v>
      </c>
      <c r="H114" s="15">
        <v>2028</v>
      </c>
      <c r="I114" s="15"/>
      <c r="J114" s="15"/>
      <c r="K114" s="15"/>
      <c r="L114" s="19">
        <f t="shared" si="2"/>
        <v>8.112</v>
      </c>
      <c r="M114" s="20">
        <f>L114</f>
        <v>8.112</v>
      </c>
    </row>
    <row r="115" s="1" customFormat="1" spans="1:13">
      <c r="A115" s="15">
        <v>24</v>
      </c>
      <c r="B115" s="16" t="s">
        <v>275</v>
      </c>
      <c r="C115" s="17" t="s">
        <v>276</v>
      </c>
      <c r="D115" s="17" t="s">
        <v>126</v>
      </c>
      <c r="E115" s="16" t="s">
        <v>277</v>
      </c>
      <c r="F115" s="16" t="s">
        <v>278</v>
      </c>
      <c r="G115" s="16" t="s">
        <v>20</v>
      </c>
      <c r="H115" s="15">
        <v>0</v>
      </c>
      <c r="I115" s="15">
        <v>500</v>
      </c>
      <c r="J115" s="15"/>
      <c r="K115" s="15">
        <v>500</v>
      </c>
      <c r="L115" s="19">
        <f t="shared" si="2"/>
        <v>4.5</v>
      </c>
      <c r="M115" s="22">
        <f>L115+L116+L117</f>
        <v>13.1904</v>
      </c>
    </row>
    <row r="116" s="3" customFormat="1" spans="1:13">
      <c r="A116" s="15"/>
      <c r="B116" s="16"/>
      <c r="C116" s="15"/>
      <c r="D116" s="17" t="s">
        <v>240</v>
      </c>
      <c r="E116" s="16" t="s">
        <v>279</v>
      </c>
      <c r="F116" s="16" t="s">
        <v>280</v>
      </c>
      <c r="G116" s="16" t="s">
        <v>20</v>
      </c>
      <c r="H116" s="15">
        <v>0</v>
      </c>
      <c r="I116" s="15">
        <v>70</v>
      </c>
      <c r="J116" s="15"/>
      <c r="K116" s="15">
        <v>70</v>
      </c>
      <c r="L116" s="19">
        <f t="shared" si="2"/>
        <v>0.63</v>
      </c>
      <c r="M116" s="23"/>
    </row>
    <row r="117" s="1" customFormat="1" ht="30" spans="1:13">
      <c r="A117" s="15"/>
      <c r="B117" s="18"/>
      <c r="C117" s="15"/>
      <c r="D117" s="17" t="s">
        <v>240</v>
      </c>
      <c r="E117" s="16" t="s">
        <v>281</v>
      </c>
      <c r="F117" s="16" t="s">
        <v>22</v>
      </c>
      <c r="G117" s="16" t="s">
        <v>23</v>
      </c>
      <c r="H117" s="15"/>
      <c r="I117" s="15">
        <v>895.6</v>
      </c>
      <c r="J117" s="15"/>
      <c r="K117" s="15">
        <v>895.6</v>
      </c>
      <c r="L117" s="19">
        <f t="shared" si="2"/>
        <v>8.0604</v>
      </c>
      <c r="M117" s="24"/>
    </row>
    <row r="118" s="6" customFormat="1" spans="1:13">
      <c r="A118" s="15">
        <v>25</v>
      </c>
      <c r="B118" s="16" t="s">
        <v>282</v>
      </c>
      <c r="C118" s="17" t="s">
        <v>283</v>
      </c>
      <c r="D118" s="17" t="s">
        <v>75</v>
      </c>
      <c r="E118" s="16" t="s">
        <v>284</v>
      </c>
      <c r="F118" s="16" t="s">
        <v>285</v>
      </c>
      <c r="G118" s="16" t="s">
        <v>20</v>
      </c>
      <c r="H118" s="15">
        <v>0</v>
      </c>
      <c r="I118" s="15">
        <v>112.4</v>
      </c>
      <c r="J118" s="15"/>
      <c r="K118" s="15">
        <v>112.4</v>
      </c>
      <c r="L118" s="19">
        <f t="shared" si="2"/>
        <v>1.0116</v>
      </c>
      <c r="M118" s="22">
        <f>L118+L119+L120</f>
        <v>6.926</v>
      </c>
    </row>
    <row r="119" s="6" customFormat="1" spans="1:13">
      <c r="A119" s="15"/>
      <c r="B119" s="18"/>
      <c r="C119" s="15"/>
      <c r="D119" s="17"/>
      <c r="E119" s="16" t="s">
        <v>286</v>
      </c>
      <c r="F119" s="16" t="s">
        <v>287</v>
      </c>
      <c r="G119" s="16" t="s">
        <v>20</v>
      </c>
      <c r="H119" s="15">
        <v>0</v>
      </c>
      <c r="I119" s="15">
        <v>104</v>
      </c>
      <c r="J119" s="15"/>
      <c r="K119" s="15">
        <v>104</v>
      </c>
      <c r="L119" s="19">
        <f t="shared" si="2"/>
        <v>0.936</v>
      </c>
      <c r="M119" s="23"/>
    </row>
    <row r="120" s="6" customFormat="1" ht="27" customHeight="1" spans="1:13">
      <c r="A120" s="15"/>
      <c r="B120" s="18"/>
      <c r="C120" s="15"/>
      <c r="D120" s="17"/>
      <c r="E120" s="16" t="s">
        <v>288</v>
      </c>
      <c r="F120" s="16" t="s">
        <v>22</v>
      </c>
      <c r="G120" s="16" t="s">
        <v>23</v>
      </c>
      <c r="H120" s="15">
        <v>344.3</v>
      </c>
      <c r="I120" s="15">
        <v>127.7</v>
      </c>
      <c r="J120" s="15"/>
      <c r="K120" s="15">
        <v>945</v>
      </c>
      <c r="L120" s="19">
        <f t="shared" si="2"/>
        <v>4.9784</v>
      </c>
      <c r="M120" s="24"/>
    </row>
    <row r="121" s="1" customFormat="1" ht="27" customHeight="1" spans="1:13">
      <c r="A121" s="15">
        <v>26</v>
      </c>
      <c r="B121" s="16" t="s">
        <v>289</v>
      </c>
      <c r="C121" s="17" t="s">
        <v>290</v>
      </c>
      <c r="D121" s="17" t="s">
        <v>291</v>
      </c>
      <c r="E121" s="16" t="s">
        <v>292</v>
      </c>
      <c r="F121" s="16" t="s">
        <v>293</v>
      </c>
      <c r="G121" s="16" t="s">
        <v>20</v>
      </c>
      <c r="H121" s="15">
        <v>0</v>
      </c>
      <c r="I121" s="15">
        <v>150</v>
      </c>
      <c r="J121" s="15"/>
      <c r="K121" s="15">
        <v>150</v>
      </c>
      <c r="L121" s="19">
        <f t="shared" si="2"/>
        <v>1.35</v>
      </c>
      <c r="M121" s="22">
        <f>L122+L121</f>
        <v>6.9907</v>
      </c>
    </row>
    <row r="122" s="1" customFormat="1" ht="39" customHeight="1" spans="1:13">
      <c r="A122" s="15"/>
      <c r="B122" s="18"/>
      <c r="C122" s="15"/>
      <c r="D122" s="17"/>
      <c r="E122" s="16" t="s">
        <v>294</v>
      </c>
      <c r="F122" s="16" t="s">
        <v>22</v>
      </c>
      <c r="G122" s="16" t="s">
        <v>23</v>
      </c>
      <c r="H122" s="15">
        <v>1000</v>
      </c>
      <c r="I122" s="15">
        <v>182.3</v>
      </c>
      <c r="J122" s="15"/>
      <c r="K122" s="15">
        <v>182.3</v>
      </c>
      <c r="L122" s="19">
        <f t="shared" si="2"/>
        <v>5.6407</v>
      </c>
      <c r="M122" s="24"/>
    </row>
    <row r="123" s="1" customFormat="1" ht="57" customHeight="1" spans="1:13">
      <c r="A123" s="15">
        <v>27</v>
      </c>
      <c r="B123" s="16" t="s">
        <v>295</v>
      </c>
      <c r="C123" s="17" t="s">
        <v>296</v>
      </c>
      <c r="D123" s="17" t="s">
        <v>123</v>
      </c>
      <c r="E123" s="16" t="s">
        <v>297</v>
      </c>
      <c r="F123" s="16" t="s">
        <v>22</v>
      </c>
      <c r="G123" s="16" t="s">
        <v>23</v>
      </c>
      <c r="H123" s="15">
        <v>1500</v>
      </c>
      <c r="I123" s="15">
        <v>152</v>
      </c>
      <c r="J123" s="15"/>
      <c r="K123" s="15">
        <v>152</v>
      </c>
      <c r="L123" s="19">
        <f t="shared" si="2"/>
        <v>7.368</v>
      </c>
      <c r="M123" s="20">
        <f>L123</f>
        <v>7.368</v>
      </c>
    </row>
    <row r="124" s="1" customFormat="1" ht="33" customHeight="1" spans="1:13">
      <c r="A124" s="15">
        <v>28</v>
      </c>
      <c r="B124" s="16" t="s">
        <v>298</v>
      </c>
      <c r="C124" s="16" t="s">
        <v>299</v>
      </c>
      <c r="D124" s="17" t="s">
        <v>17</v>
      </c>
      <c r="E124" s="16" t="s">
        <v>300</v>
      </c>
      <c r="F124" s="16" t="s">
        <v>301</v>
      </c>
      <c r="G124" s="16" t="s">
        <v>20</v>
      </c>
      <c r="H124" s="15">
        <v>0</v>
      </c>
      <c r="I124" s="15">
        <v>449</v>
      </c>
      <c r="J124" s="15"/>
      <c r="K124" s="15">
        <v>449</v>
      </c>
      <c r="L124" s="19">
        <f t="shared" si="2"/>
        <v>4.041</v>
      </c>
      <c r="M124" s="22">
        <f>L124+L125+L126</f>
        <v>7.70776</v>
      </c>
    </row>
    <row r="125" s="1" customFormat="1" ht="34" customHeight="1" spans="1:13">
      <c r="A125" s="15"/>
      <c r="B125" s="18"/>
      <c r="C125" s="18"/>
      <c r="D125" s="17"/>
      <c r="E125" s="16" t="s">
        <v>302</v>
      </c>
      <c r="F125" s="16" t="s">
        <v>303</v>
      </c>
      <c r="G125" s="16" t="s">
        <v>20</v>
      </c>
      <c r="H125" s="15">
        <v>0</v>
      </c>
      <c r="I125" s="15">
        <v>187</v>
      </c>
      <c r="J125" s="15">
        <v>70</v>
      </c>
      <c r="K125" s="15">
        <v>247.42</v>
      </c>
      <c r="L125" s="19">
        <f t="shared" ref="L125:L137" si="3">(H125*40+I125*60+J125*30+K125*30)/10000</f>
        <v>2.07426</v>
      </c>
      <c r="M125" s="23"/>
    </row>
    <row r="126" s="1" customFormat="1" ht="25" customHeight="1" spans="1:13">
      <c r="A126" s="15"/>
      <c r="B126" s="18"/>
      <c r="C126" s="18"/>
      <c r="D126" s="17"/>
      <c r="E126" s="16" t="s">
        <v>304</v>
      </c>
      <c r="F126" s="16" t="s">
        <v>22</v>
      </c>
      <c r="G126" s="16" t="s">
        <v>23</v>
      </c>
      <c r="H126" s="15">
        <v>227.5</v>
      </c>
      <c r="I126" s="15"/>
      <c r="J126" s="15"/>
      <c r="K126" s="15">
        <v>227.5</v>
      </c>
      <c r="L126" s="19">
        <f t="shared" si="3"/>
        <v>1.5925</v>
      </c>
      <c r="M126" s="24"/>
    </row>
    <row r="127" s="1" customFormat="1" ht="30" spans="1:13">
      <c r="A127" s="15">
        <v>29</v>
      </c>
      <c r="B127" s="16" t="s">
        <v>305</v>
      </c>
      <c r="C127" s="17" t="s">
        <v>306</v>
      </c>
      <c r="D127" s="17" t="s">
        <v>135</v>
      </c>
      <c r="E127" s="16" t="s">
        <v>307</v>
      </c>
      <c r="F127" s="16" t="s">
        <v>22</v>
      </c>
      <c r="G127" s="16" t="s">
        <v>23</v>
      </c>
      <c r="H127" s="15">
        <v>909.012</v>
      </c>
      <c r="I127" s="15">
        <v>418.9</v>
      </c>
      <c r="J127" s="15"/>
      <c r="K127" s="15">
        <v>1165.4</v>
      </c>
      <c r="L127" s="19">
        <f t="shared" si="3"/>
        <v>9.645648</v>
      </c>
      <c r="M127" s="22">
        <f>L127+L128+L129+L130+L131+L132+L133+L134</f>
        <v>33.6333804</v>
      </c>
    </row>
    <row r="128" s="1" customFormat="1" ht="45" spans="1:13">
      <c r="A128" s="15"/>
      <c r="B128" s="16"/>
      <c r="C128" s="15"/>
      <c r="D128" s="17" t="s">
        <v>123</v>
      </c>
      <c r="E128" s="16" t="s">
        <v>308</v>
      </c>
      <c r="F128" s="16" t="s">
        <v>22</v>
      </c>
      <c r="G128" s="16" t="s">
        <v>23</v>
      </c>
      <c r="H128" s="15">
        <v>693.186</v>
      </c>
      <c r="I128" s="15">
        <v>888.7</v>
      </c>
      <c r="J128" s="15"/>
      <c r="K128" s="15">
        <v>888.7</v>
      </c>
      <c r="L128" s="19">
        <f t="shared" si="3"/>
        <v>10.771044</v>
      </c>
      <c r="M128" s="23"/>
    </row>
    <row r="129" s="1" customFormat="1" spans="1:13">
      <c r="A129" s="15"/>
      <c r="B129" s="18"/>
      <c r="C129" s="15"/>
      <c r="D129" s="17" t="s">
        <v>240</v>
      </c>
      <c r="E129" s="16" t="s">
        <v>309</v>
      </c>
      <c r="F129" s="16" t="s">
        <v>22</v>
      </c>
      <c r="G129" s="16" t="s">
        <v>23</v>
      </c>
      <c r="H129" s="15">
        <v>114.66</v>
      </c>
      <c r="I129" s="15"/>
      <c r="J129" s="15"/>
      <c r="K129" s="15">
        <v>147</v>
      </c>
      <c r="L129" s="19">
        <f t="shared" si="3"/>
        <v>0.89964</v>
      </c>
      <c r="M129" s="23"/>
    </row>
    <row r="130" s="1" customFormat="1" ht="30" spans="1:13">
      <c r="A130" s="15"/>
      <c r="B130" s="18"/>
      <c r="C130" s="15"/>
      <c r="D130" s="17" t="s">
        <v>39</v>
      </c>
      <c r="E130" s="16" t="s">
        <v>310</v>
      </c>
      <c r="F130" s="16" t="s">
        <v>22</v>
      </c>
      <c r="G130" s="16" t="s">
        <v>23</v>
      </c>
      <c r="H130" s="15">
        <v>478.998</v>
      </c>
      <c r="I130" s="15">
        <v>300</v>
      </c>
      <c r="J130" s="15"/>
      <c r="K130" s="15">
        <v>614.1</v>
      </c>
      <c r="L130" s="19">
        <f t="shared" si="3"/>
        <v>5.558292</v>
      </c>
      <c r="M130" s="23"/>
    </row>
    <row r="131" s="1" customFormat="1" spans="1:13">
      <c r="A131" s="15"/>
      <c r="B131" s="18"/>
      <c r="C131" s="15"/>
      <c r="D131" s="17" t="s">
        <v>156</v>
      </c>
      <c r="E131" s="16" t="s">
        <v>311</v>
      </c>
      <c r="F131" s="16" t="s">
        <v>22</v>
      </c>
      <c r="G131" s="16" t="s">
        <v>23</v>
      </c>
      <c r="H131" s="15">
        <v>81.8376</v>
      </c>
      <c r="I131" s="15"/>
      <c r="J131" s="15"/>
      <c r="K131" s="15">
        <v>104.92</v>
      </c>
      <c r="L131" s="19">
        <f t="shared" si="3"/>
        <v>0.6421104</v>
      </c>
      <c r="M131" s="23"/>
    </row>
    <row r="132" s="1" customFormat="1" ht="45" spans="1:13">
      <c r="A132" s="15"/>
      <c r="B132" s="18"/>
      <c r="C132" s="15"/>
      <c r="D132" s="17" t="s">
        <v>132</v>
      </c>
      <c r="E132" s="16" t="s">
        <v>312</v>
      </c>
      <c r="F132" s="16" t="s">
        <v>22</v>
      </c>
      <c r="G132" s="16" t="s">
        <v>23</v>
      </c>
      <c r="H132" s="15">
        <v>335.244</v>
      </c>
      <c r="I132" s="15">
        <v>170</v>
      </c>
      <c r="J132" s="15"/>
      <c r="K132" s="15">
        <v>429.8</v>
      </c>
      <c r="L132" s="19">
        <f t="shared" si="3"/>
        <v>3.650376</v>
      </c>
      <c r="M132" s="23"/>
    </row>
    <row r="133" s="1" customFormat="1" ht="30" spans="1:13">
      <c r="A133" s="15"/>
      <c r="B133" s="18"/>
      <c r="C133" s="15"/>
      <c r="D133" s="17"/>
      <c r="E133" s="16" t="s">
        <v>313</v>
      </c>
      <c r="F133" s="16" t="s">
        <v>314</v>
      </c>
      <c r="G133" s="16" t="s">
        <v>20</v>
      </c>
      <c r="H133" s="15">
        <v>0</v>
      </c>
      <c r="I133" s="15">
        <v>131.77</v>
      </c>
      <c r="J133" s="15"/>
      <c r="K133" s="15">
        <v>131.77</v>
      </c>
      <c r="L133" s="19">
        <f t="shared" si="3"/>
        <v>1.18593</v>
      </c>
      <c r="M133" s="23"/>
    </row>
    <row r="134" s="1" customFormat="1" spans="1:13">
      <c r="A134" s="15"/>
      <c r="B134" s="18"/>
      <c r="C134" s="15"/>
      <c r="D134" s="17"/>
      <c r="E134" s="16" t="s">
        <v>315</v>
      </c>
      <c r="F134" s="16" t="s">
        <v>316</v>
      </c>
      <c r="G134" s="16" t="s">
        <v>20</v>
      </c>
      <c r="H134" s="15">
        <v>0</v>
      </c>
      <c r="I134" s="15">
        <v>142.26</v>
      </c>
      <c r="J134" s="15"/>
      <c r="K134" s="15">
        <v>142.26</v>
      </c>
      <c r="L134" s="19">
        <f t="shared" si="3"/>
        <v>1.28034</v>
      </c>
      <c r="M134" s="24"/>
    </row>
    <row r="135" spans="1:13">
      <c r="A135" s="15">
        <v>30</v>
      </c>
      <c r="B135" s="16" t="s">
        <v>317</v>
      </c>
      <c r="C135" s="15"/>
      <c r="D135" s="17"/>
      <c r="E135" s="18"/>
      <c r="F135" s="18"/>
      <c r="G135" s="18"/>
      <c r="H135" s="15">
        <f>SUBTOTAL(9,H4:H134)</f>
        <v>28125.4448</v>
      </c>
      <c r="I135" s="15">
        <f>SUBTOTAL(9,I4:I134)</f>
        <v>36074.467</v>
      </c>
      <c r="J135" s="15">
        <f>SUBTOTAL(9,J4:J134)</f>
        <v>4923.828</v>
      </c>
      <c r="K135" s="15">
        <f>SUBTOTAL(9,K4:K134)</f>
        <v>47006.725</v>
      </c>
      <c r="L135" s="19">
        <f t="shared" si="3"/>
        <v>484.7402402</v>
      </c>
      <c r="M135" s="20">
        <f>SUM(M4:M134)</f>
        <v>484.7402402</v>
      </c>
    </row>
    <row r="136" spans="11:11">
      <c r="K136" s="30"/>
    </row>
  </sheetData>
  <mergeCells count="124">
    <mergeCell ref="A1:M1"/>
    <mergeCell ref="H2:K2"/>
    <mergeCell ref="A2:A3"/>
    <mergeCell ref="A4:A6"/>
    <mergeCell ref="A7:A10"/>
    <mergeCell ref="A12:A19"/>
    <mergeCell ref="A21:A23"/>
    <mergeCell ref="A24:A25"/>
    <mergeCell ref="A26:A28"/>
    <mergeCell ref="A29:A38"/>
    <mergeCell ref="A39:A42"/>
    <mergeCell ref="A43:A52"/>
    <mergeCell ref="A54:A57"/>
    <mergeCell ref="A58:A60"/>
    <mergeCell ref="A61:A62"/>
    <mergeCell ref="A64:A73"/>
    <mergeCell ref="A74:A78"/>
    <mergeCell ref="A79:A93"/>
    <mergeCell ref="A94:A105"/>
    <mergeCell ref="A106:A112"/>
    <mergeCell ref="A115:A117"/>
    <mergeCell ref="A118:A120"/>
    <mergeCell ref="A121:A122"/>
    <mergeCell ref="A124:A126"/>
    <mergeCell ref="A127:A134"/>
    <mergeCell ref="B2:B3"/>
    <mergeCell ref="B4:B6"/>
    <mergeCell ref="B7:B10"/>
    <mergeCell ref="B12:B19"/>
    <mergeCell ref="B21:B23"/>
    <mergeCell ref="B24:B25"/>
    <mergeCell ref="B26:B28"/>
    <mergeCell ref="B29:B38"/>
    <mergeCell ref="B39:B42"/>
    <mergeCell ref="B43:B52"/>
    <mergeCell ref="B54:B57"/>
    <mergeCell ref="B58:B60"/>
    <mergeCell ref="B61:B62"/>
    <mergeCell ref="B64:B73"/>
    <mergeCell ref="B74:B78"/>
    <mergeCell ref="B79:B93"/>
    <mergeCell ref="B94:B105"/>
    <mergeCell ref="B106:B112"/>
    <mergeCell ref="B115:B117"/>
    <mergeCell ref="B118:B120"/>
    <mergeCell ref="B121:B122"/>
    <mergeCell ref="B124:B126"/>
    <mergeCell ref="B127:B134"/>
    <mergeCell ref="C2:C3"/>
    <mergeCell ref="C4:C6"/>
    <mergeCell ref="C7:C10"/>
    <mergeCell ref="C12:C19"/>
    <mergeCell ref="C21:C23"/>
    <mergeCell ref="C24:C25"/>
    <mergeCell ref="C26:C28"/>
    <mergeCell ref="C29:C38"/>
    <mergeCell ref="C39:C42"/>
    <mergeCell ref="C43:C52"/>
    <mergeCell ref="C54:C57"/>
    <mergeCell ref="C58:C60"/>
    <mergeCell ref="C61:C62"/>
    <mergeCell ref="C64:C73"/>
    <mergeCell ref="C74:C78"/>
    <mergeCell ref="C79:C93"/>
    <mergeCell ref="C94:C105"/>
    <mergeCell ref="C106:C112"/>
    <mergeCell ref="C115:C117"/>
    <mergeCell ref="C118:C120"/>
    <mergeCell ref="C121:C122"/>
    <mergeCell ref="C124:C126"/>
    <mergeCell ref="C127:C134"/>
    <mergeCell ref="D2:D3"/>
    <mergeCell ref="D4:D5"/>
    <mergeCell ref="D7:D8"/>
    <mergeCell ref="D9:D10"/>
    <mergeCell ref="D12:D19"/>
    <mergeCell ref="D21:D23"/>
    <mergeCell ref="D24:D25"/>
    <mergeCell ref="D26:D28"/>
    <mergeCell ref="D29:D38"/>
    <mergeCell ref="D39:D42"/>
    <mergeCell ref="D43:D44"/>
    <mergeCell ref="D47:D48"/>
    <mergeCell ref="D55:D57"/>
    <mergeCell ref="D58:D60"/>
    <mergeCell ref="D61:D62"/>
    <mergeCell ref="D65:D68"/>
    <mergeCell ref="D70:D71"/>
    <mergeCell ref="D72:D73"/>
    <mergeCell ref="D75:D76"/>
    <mergeCell ref="D80:D81"/>
    <mergeCell ref="D82:D84"/>
    <mergeCell ref="D103:D105"/>
    <mergeCell ref="D106:D109"/>
    <mergeCell ref="D118:D120"/>
    <mergeCell ref="D124:D126"/>
    <mergeCell ref="D132:D133"/>
    <mergeCell ref="E2:E3"/>
    <mergeCell ref="F2:F3"/>
    <mergeCell ref="G2:G3"/>
    <mergeCell ref="L2:L3"/>
    <mergeCell ref="M2:M3"/>
    <mergeCell ref="M4:M6"/>
    <mergeCell ref="M7:M10"/>
    <mergeCell ref="M12:M19"/>
    <mergeCell ref="M21:M23"/>
    <mergeCell ref="M24:M25"/>
    <mergeCell ref="M26:M28"/>
    <mergeCell ref="M29:M38"/>
    <mergeCell ref="M39:M42"/>
    <mergeCell ref="M43:M52"/>
    <mergeCell ref="M54:M57"/>
    <mergeCell ref="M58:M60"/>
    <mergeCell ref="M61:M62"/>
    <mergeCell ref="M64:M73"/>
    <mergeCell ref="M74:M78"/>
    <mergeCell ref="M79:M93"/>
    <mergeCell ref="M94:M105"/>
    <mergeCell ref="M106:M112"/>
    <mergeCell ref="M115:M117"/>
    <mergeCell ref="M118:M120"/>
    <mergeCell ref="M121:M122"/>
    <mergeCell ref="M124:M126"/>
    <mergeCell ref="M127:M134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2023年重庆市梁平区水稻生产社会化服务项目建设任务及资金预算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2019-01-24T01:58:00Z</dcterms:created>
  <cp:lastPrinted>2019-02-17T10:13:00Z</cp:lastPrinted>
  <dcterms:modified xsi:type="dcterms:W3CDTF">2023-05-25T07:51:52Z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61A73ED78B564F049EFCDF6E258BD90A</vt:lpwstr>
  </property>
</Properties>
</file>